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wwgn.sharepoint.com/sites/PriceControlPlanning/Shared Documents/Draft Determinations/Appendices/"/>
    </mc:Choice>
  </mc:AlternateContent>
  <xr:revisionPtr revIDLastSave="13" documentId="8_{160DE0E5-80BF-463D-B7E0-2F46B249B24E}" xr6:coauthVersionLast="47" xr6:coauthVersionMax="47" xr10:uidLastSave="{ED8B5E49-F65F-4349-ABE8-590B135E135C}"/>
  <bookViews>
    <workbookView xWindow="-110" yWindow="-110" windowWidth="19420" windowHeight="11620" xr2:uid="{57054FE1-5ACF-41F5-8F8D-F6D28A99D198}"/>
  </bookViews>
  <sheets>
    <sheet name="WWU Tier 1 Stub En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F16" i="2"/>
  <c r="G16" i="2"/>
  <c r="G32" i="2"/>
  <c r="D31" i="2"/>
  <c r="D30" i="2"/>
  <c r="D29" i="2"/>
  <c r="D28" i="2"/>
  <c r="D24" i="2"/>
  <c r="D23" i="2"/>
  <c r="D22" i="2"/>
  <c r="I8" i="2" l="1"/>
  <c r="I6" i="2"/>
  <c r="I7" i="2"/>
  <c r="D10" i="2"/>
  <c r="D16" i="2"/>
  <c r="I9" i="2"/>
  <c r="H23" i="2"/>
  <c r="F23" i="2"/>
  <c r="G23" i="2"/>
  <c r="E23" i="2"/>
  <c r="F30" i="2"/>
  <c r="G24" i="2"/>
  <c r="F24" i="2"/>
  <c r="H24" i="2"/>
  <c r="E24" i="2"/>
  <c r="F29" i="2"/>
  <c r="H22" i="2"/>
  <c r="G22" i="2"/>
  <c r="F22" i="2"/>
  <c r="E22" i="2"/>
  <c r="F31" i="2"/>
  <c r="E28" i="2"/>
  <c r="D25" i="2"/>
  <c r="F28" i="2"/>
  <c r="D32" i="2"/>
  <c r="I12" i="2" l="1"/>
  <c r="H28" i="2"/>
  <c r="I28" i="2" s="1"/>
  <c r="F32" i="2"/>
  <c r="H25" i="2"/>
  <c r="H26" i="2" s="1"/>
  <c r="G25" i="2"/>
  <c r="F25" i="2"/>
  <c r="F26" i="2" s="1"/>
  <c r="F10" i="2" s="1"/>
  <c r="E25" i="2"/>
  <c r="D26" i="2"/>
  <c r="I22" i="2"/>
  <c r="I24" i="2"/>
  <c r="G26" i="2"/>
  <c r="G10" i="2" s="1"/>
  <c r="I23" i="2"/>
  <c r="I25" i="2" l="1"/>
  <c r="H31" i="2"/>
  <c r="I15" i="2"/>
  <c r="E31" i="2"/>
  <c r="H10" i="2"/>
  <c r="H29" i="2"/>
  <c r="I14" i="2"/>
  <c r="E30" i="2"/>
  <c r="I13" i="2"/>
  <c r="E29" i="2"/>
  <c r="H30" i="2"/>
  <c r="E26" i="2"/>
  <c r="E10" i="2" s="1"/>
  <c r="I31" i="2" l="1"/>
  <c r="I26" i="2"/>
  <c r="I29" i="2"/>
  <c r="E32" i="2"/>
  <c r="I30" i="2"/>
  <c r="H32" i="2"/>
  <c r="H16" i="2" s="1"/>
  <c r="I10" i="2" l="1"/>
  <c r="I32" i="2"/>
  <c r="I16" i="2" s="1"/>
</calcChain>
</file>

<file path=xl/sharedStrings.xml><?xml version="1.0" encoding="utf-8"?>
<sst xmlns="http://schemas.openxmlformats.org/spreadsheetml/2006/main" count="43" uniqueCount="19">
  <si>
    <t>Unit Cost (£ in 2023/24 prices)</t>
  </si>
  <si>
    <t>Descriptor</t>
  </si>
  <si>
    <t>Diameter Band</t>
  </si>
  <si>
    <t>Volume</t>
  </si>
  <si>
    <t>Engineering Cost</t>
  </si>
  <si>
    <t>Traffic Management</t>
  </si>
  <si>
    <t xml:space="preserve">Risk </t>
  </si>
  <si>
    <t>Overhead</t>
  </si>
  <si>
    <t>Total Unit Cost</t>
  </si>
  <si>
    <t>Parent Main Cut-Out</t>
  </si>
  <si>
    <t>less than or equal to 3"</t>
  </si>
  <si>
    <t>4"-5"</t>
  </si>
  <si>
    <t>6"-7"</t>
  </si>
  <si>
    <t>8"</t>
  </si>
  <si>
    <t>Total</t>
  </si>
  <si>
    <t>Stub Not Found</t>
  </si>
  <si>
    <t>Total Cost (£m in 2023/24 prices)</t>
  </si>
  <si>
    <t>Total Cost</t>
  </si>
  <si>
    <t>The process we followed to identify our stub workload for RIIO-GD3 is as follows:
1) We interrogated our asset repository looking for candidate pipes
2) We completed spatial analysis to look for instances where engineering knowledge would say there is a potential stub but asset records did not show. This gave us the complete list of candidate stubs for review. Our engineering team have reviewed all 2,582 potential stubs identified through this process. This review has included the study of asset records, both digital and paper files, and discussion with local operational colleagues. The outcome is 1,527 stubs we believe need physical intervention on the pipe itself and 1055 that need to be exposed and investigated to confirm whether intervention is required. 
We have not used the "other" category in our submission and all with intervention plans have been classified as Cut-Outs. In reality cut-out would not be the only intervention but we cannot confirm until exposing the pipe on site and the reconciliation of allowances and the end of the price control as per the funding proposal will ensure we are only funded for work done, protecting consumers.
The costs above are built up from a number of trials and reviews of the costs experienced by other GDNs who are further ahead in this process. We have used the stub end re-openers from other GDNs to inform this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</si>
</sst>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0;[Red]\(#,##0.00\)"/>
  </numFmts>
  <fonts count="4">
    <font>
      <sz val="11"/>
      <color theme="1"/>
      <name val="Aptos Narrow"/>
      <family val="2"/>
      <scheme val="minor"/>
    </font>
    <font>
      <b/>
      <sz val="11"/>
      <color theme="1"/>
      <name val="Aptos Narrow"/>
      <family val="2"/>
      <scheme val="minor"/>
    </font>
    <font>
      <b/>
      <sz val="11"/>
      <name val="Aptos Narrow"/>
      <family val="2"/>
      <scheme val="minor"/>
    </font>
    <font>
      <sz val="10"/>
      <color theme="1"/>
      <name val="Verdana"/>
      <family val="2"/>
    </font>
  </fonts>
  <fills count="3">
    <fill>
      <patternFill patternType="none"/>
    </fill>
    <fill>
      <patternFill patternType="gray125"/>
    </fill>
    <fill>
      <patternFill patternType="solid">
        <fgColor theme="3" tint="0.89999084444715716"/>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3" fillId="0" borderId="0"/>
  </cellStyleXfs>
  <cellXfs count="36">
    <xf numFmtId="0" fontId="0" fillId="0" borderId="0" xfId="0"/>
    <xf numFmtId="164" fontId="0" fillId="0" borderId="0" xfId="0" applyNumberFormat="1" applyAlignment="1">
      <alignment horizontal="center"/>
    </xf>
    <xf numFmtId="0" fontId="2" fillId="2" borderId="1" xfId="0"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0" fontId="0" fillId="2" borderId="2" xfId="0" applyFill="1" applyBorder="1" applyAlignment="1">
      <alignment horizontal="centerContinuous"/>
    </xf>
    <xf numFmtId="0" fontId="0" fillId="2" borderId="3" xfId="0" applyFill="1" applyBorder="1" applyAlignment="1">
      <alignment horizontal="centerContinuous"/>
    </xf>
    <xf numFmtId="165" fontId="0" fillId="0" borderId="0" xfId="0" applyNumberFormat="1" applyAlignment="1">
      <alignment horizontal="center"/>
    </xf>
    <xf numFmtId="165" fontId="0" fillId="0" borderId="5" xfId="0" applyNumberFormat="1" applyBorder="1" applyAlignment="1">
      <alignment horizontal="center"/>
    </xf>
    <xf numFmtId="0" fontId="0" fillId="0" borderId="4" xfId="0" applyBorder="1"/>
    <xf numFmtId="0" fontId="0" fillId="0" borderId="6" xfId="0" applyBorder="1"/>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2" xfId="0" applyBorder="1"/>
    <xf numFmtId="164" fontId="0" fillId="0" borderId="2" xfId="0" applyNumberFormat="1" applyBorder="1" applyAlignment="1">
      <alignment horizontal="center"/>
    </xf>
    <xf numFmtId="165" fontId="0" fillId="0" borderId="2" xfId="0" applyNumberFormat="1" applyBorder="1" applyAlignment="1">
      <alignment horizontal="center"/>
    </xf>
    <xf numFmtId="165" fontId="0" fillId="0" borderId="3" xfId="0" applyNumberFormat="1" applyBorder="1" applyAlignment="1">
      <alignment horizontal="center"/>
    </xf>
    <xf numFmtId="0" fontId="1" fillId="2" borderId="7" xfId="0" applyFont="1" applyFill="1" applyBorder="1"/>
    <xf numFmtId="164" fontId="1" fillId="2" borderId="7" xfId="0" applyNumberFormat="1" applyFont="1" applyFill="1" applyBorder="1" applyAlignment="1">
      <alignment horizontal="center"/>
    </xf>
    <xf numFmtId="165" fontId="1" fillId="2" borderId="7" xfId="0" applyNumberFormat="1" applyFont="1" applyFill="1" applyBorder="1" applyAlignment="1">
      <alignment horizontal="center"/>
    </xf>
    <xf numFmtId="165" fontId="1" fillId="2" borderId="8" xfId="0" applyNumberFormat="1" applyFont="1" applyFill="1" applyBorder="1" applyAlignment="1">
      <alignment horizontal="center"/>
    </xf>
    <xf numFmtId="164" fontId="0" fillId="0" borderId="5" xfId="0" applyNumberFormat="1" applyBorder="1" applyAlignment="1">
      <alignment horizontal="center"/>
    </xf>
    <xf numFmtId="164" fontId="0" fillId="0" borderId="3" xfId="0" applyNumberFormat="1" applyBorder="1" applyAlignment="1">
      <alignment horizontal="center"/>
    </xf>
    <xf numFmtId="164" fontId="1" fillId="2" borderId="8" xfId="0" applyNumberFormat="1" applyFont="1" applyFill="1" applyBorder="1" applyAlignment="1">
      <alignment horizontal="center"/>
    </xf>
    <xf numFmtId="0" fontId="1" fillId="2" borderId="1" xfId="0" applyFont="1" applyFill="1" applyBorder="1"/>
    <xf numFmtId="0" fontId="1" fillId="2" borderId="4" xfId="0" applyFont="1" applyFill="1" applyBorder="1"/>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cellXfs>
  <cellStyles count="2">
    <cellStyle name="Normal" xfId="0" builtinId="0"/>
    <cellStyle name="Normal 58 4 3 5" xfId="1" xr:uid="{BF12DAB1-26C3-4985-A2CE-929E885B7F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0673F-A8FB-4D6E-AAF4-CE1556EB3D03}">
  <dimension ref="B4:J41"/>
  <sheetViews>
    <sheetView showGridLines="0" tabSelected="1" topLeftCell="A6" zoomScale="120" zoomScaleNormal="120" workbookViewId="0">
      <selection activeCell="P32" sqref="P32"/>
    </sheetView>
  </sheetViews>
  <sheetFormatPr defaultRowHeight="14.45"/>
  <cols>
    <col min="2" max="3" width="20.42578125" bestFit="1" customWidth="1"/>
    <col min="4" max="4" width="8.85546875" customWidth="1"/>
    <col min="5" max="9" width="14.7109375" customWidth="1"/>
    <col min="10" max="10" width="2.7109375" customWidth="1"/>
  </cols>
  <sheetData>
    <row r="4" spans="2:10" ht="29.1" customHeight="1">
      <c r="B4" s="2"/>
      <c r="C4" s="3"/>
      <c r="D4" s="3"/>
      <c r="E4" s="3" t="s">
        <v>0</v>
      </c>
      <c r="F4" s="4"/>
      <c r="G4" s="4"/>
      <c r="H4" s="4"/>
      <c r="I4" s="5"/>
    </row>
    <row r="5" spans="2:10" ht="29.1">
      <c r="B5" s="10" t="s">
        <v>1</v>
      </c>
      <c r="C5" s="11" t="s">
        <v>2</v>
      </c>
      <c r="D5" s="12" t="s">
        <v>3</v>
      </c>
      <c r="E5" s="12" t="s">
        <v>4</v>
      </c>
      <c r="F5" s="12" t="s">
        <v>5</v>
      </c>
      <c r="G5" s="12" t="s">
        <v>6</v>
      </c>
      <c r="H5" s="12" t="s">
        <v>7</v>
      </c>
      <c r="I5" s="13" t="s">
        <v>8</v>
      </c>
    </row>
    <row r="6" spans="2:10">
      <c r="B6" s="26" t="s">
        <v>9</v>
      </c>
      <c r="C6" t="s">
        <v>10</v>
      </c>
      <c r="D6" s="1">
        <v>160</v>
      </c>
      <c r="E6" s="1">
        <v>9084.9502542653499</v>
      </c>
      <c r="F6" s="1">
        <v>5000</v>
      </c>
      <c r="G6" s="1">
        <v>2526.1418508530705</v>
      </c>
      <c r="H6" s="1">
        <v>2121.9591547165792</v>
      </c>
      <c r="I6" s="22">
        <f>SUM(E6:H6)</f>
        <v>18733.051259835</v>
      </c>
    </row>
    <row r="7" spans="2:10">
      <c r="B7" s="8"/>
      <c r="C7" t="s">
        <v>11</v>
      </c>
      <c r="D7" s="1">
        <v>821</v>
      </c>
      <c r="E7" s="1">
        <v>10282.515531000652</v>
      </c>
      <c r="F7" s="1">
        <v>5000</v>
      </c>
      <c r="G7" s="1">
        <v>2740.9491062001289</v>
      </c>
      <c r="H7" s="1">
        <v>2302.3972492081093</v>
      </c>
      <c r="I7" s="22">
        <f>SUM(E7:H7)</f>
        <v>20325.861886408889</v>
      </c>
    </row>
    <row r="8" spans="2:10">
      <c r="B8" s="8"/>
      <c r="C8" t="s">
        <v>12</v>
      </c>
      <c r="D8" s="1">
        <v>456</v>
      </c>
      <c r="E8" s="1">
        <v>10384.282827330593</v>
      </c>
      <c r="F8" s="1">
        <v>5000</v>
      </c>
      <c r="G8" s="1">
        <v>2759.2199654661163</v>
      </c>
      <c r="H8" s="1">
        <v>2317.7447709915396</v>
      </c>
      <c r="I8" s="22">
        <f>SUM(E8:H8)</f>
        <v>20461.247563788249</v>
      </c>
      <c r="J8" s="1"/>
    </row>
    <row r="9" spans="2:10">
      <c r="B9" s="8"/>
      <c r="C9" t="s">
        <v>13</v>
      </c>
      <c r="D9" s="1">
        <v>90</v>
      </c>
      <c r="E9" s="1">
        <v>11134.671613113609</v>
      </c>
      <c r="F9" s="1">
        <v>5000</v>
      </c>
      <c r="G9" s="1">
        <v>2893.7603226227229</v>
      </c>
      <c r="H9" s="1">
        <v>2430.7586710030869</v>
      </c>
      <c r="I9" s="22">
        <f>SUM(E9:H9)</f>
        <v>21459.190606739419</v>
      </c>
      <c r="J9" s="1"/>
    </row>
    <row r="10" spans="2:10">
      <c r="B10" s="9"/>
      <c r="C10" s="18" t="s">
        <v>14</v>
      </c>
      <c r="D10" s="19">
        <f>SUM(D6:D9)</f>
        <v>1527</v>
      </c>
      <c r="E10" s="19">
        <f>E26*1000000/$D$10</f>
        <v>10237.649447332657</v>
      </c>
      <c r="F10" s="19">
        <f>F26*1000000/$D$10</f>
        <v>5000.0000000000009</v>
      </c>
      <c r="G10" s="19">
        <f>G26*1000000/$D$10</f>
        <v>2732.9041556092934</v>
      </c>
      <c r="H10" s="19">
        <f>H26*1000000/$D$10</f>
        <v>2295.6394907118079</v>
      </c>
      <c r="I10" s="24">
        <f>I26*1000000/$D$10</f>
        <v>20266.193093653757</v>
      </c>
      <c r="J10" s="1"/>
    </row>
    <row r="11" spans="2:10">
      <c r="D11" s="1"/>
      <c r="E11" s="1"/>
      <c r="F11" s="1"/>
      <c r="G11" s="1"/>
      <c r="H11" s="1"/>
      <c r="I11" s="1"/>
      <c r="J11" s="1"/>
    </row>
    <row r="12" spans="2:10">
      <c r="B12" s="25" t="s">
        <v>15</v>
      </c>
      <c r="C12" s="14" t="s">
        <v>10</v>
      </c>
      <c r="D12" s="15">
        <v>110</v>
      </c>
      <c r="E12" s="15">
        <v>2042.0292052340315</v>
      </c>
      <c r="F12" s="15">
        <v>500</v>
      </c>
      <c r="G12" s="15">
        <v>0</v>
      </c>
      <c r="H12" s="15">
        <v>314.18338491656567</v>
      </c>
      <c r="I12" s="23">
        <f>SUM(E12:H12)</f>
        <v>2856.212590150597</v>
      </c>
    </row>
    <row r="13" spans="2:10">
      <c r="B13" s="8"/>
      <c r="C13" t="s">
        <v>11</v>
      </c>
      <c r="D13" s="1">
        <v>565</v>
      </c>
      <c r="E13" s="1">
        <v>2142.4310060865473</v>
      </c>
      <c r="F13" s="1">
        <v>500</v>
      </c>
      <c r="G13" s="1">
        <v>0</v>
      </c>
      <c r="H13" s="1">
        <v>326.59259625788786</v>
      </c>
      <c r="I13" s="22">
        <f>SUM(E13:H13)</f>
        <v>2969.0236023444349</v>
      </c>
    </row>
    <row r="14" spans="2:10">
      <c r="B14" s="8"/>
      <c r="C14" t="s">
        <v>12</v>
      </c>
      <c r="D14" s="1">
        <v>315</v>
      </c>
      <c r="E14" s="1">
        <v>2376.114439677604</v>
      </c>
      <c r="F14" s="1">
        <v>500</v>
      </c>
      <c r="G14" s="1">
        <v>0</v>
      </c>
      <c r="H14" s="1">
        <v>355.47481838711963</v>
      </c>
      <c r="I14" s="22">
        <f>SUM(E14:H14)</f>
        <v>3231.5892580647237</v>
      </c>
      <c r="J14" s="1"/>
    </row>
    <row r="15" spans="2:10">
      <c r="B15" s="8"/>
      <c r="C15" t="s">
        <v>13</v>
      </c>
      <c r="D15" s="1">
        <v>65</v>
      </c>
      <c r="E15" s="1">
        <v>2593.3913603431724</v>
      </c>
      <c r="F15" s="1">
        <v>500</v>
      </c>
      <c r="G15" s="1">
        <v>0</v>
      </c>
      <c r="H15" s="1">
        <v>382.32926925589771</v>
      </c>
      <c r="I15" s="22">
        <f>SUM(E15:H15)</f>
        <v>3475.72062959907</v>
      </c>
      <c r="J15" s="1"/>
    </row>
    <row r="16" spans="2:10">
      <c r="B16" s="9"/>
      <c r="C16" s="18" t="s">
        <v>14</v>
      </c>
      <c r="D16" s="19">
        <f>SUM(D12:D15)</f>
        <v>1055</v>
      </c>
      <c r="E16" s="19">
        <f t="shared" ref="E16:G16" si="0">E32*1000000/$D$16</f>
        <v>2229.5196378534547</v>
      </c>
      <c r="F16" s="19">
        <f t="shared" si="0"/>
        <v>500</v>
      </c>
      <c r="G16" s="19">
        <f t="shared" si="0"/>
        <v>0</v>
      </c>
      <c r="H16" s="19">
        <f>H32*1000000/$D$16</f>
        <v>337.35635973469658</v>
      </c>
      <c r="I16" s="24">
        <f>I32*1000000/$D$16</f>
        <v>3066.8759975881508</v>
      </c>
      <c r="J16" s="1"/>
    </row>
    <row r="17" spans="2:10">
      <c r="D17" s="1"/>
      <c r="E17" s="1"/>
      <c r="F17" s="1"/>
      <c r="G17" s="1"/>
      <c r="H17" s="1"/>
      <c r="I17" s="1"/>
      <c r="J17" s="1"/>
    </row>
    <row r="18" spans="2:10">
      <c r="D18" s="1"/>
      <c r="E18" s="1"/>
      <c r="F18" s="1"/>
      <c r="G18" s="1"/>
      <c r="H18" s="1"/>
      <c r="I18" s="1"/>
      <c r="J18" s="1"/>
    </row>
    <row r="19" spans="2:10">
      <c r="D19" s="1"/>
      <c r="E19" s="1"/>
      <c r="F19" s="1"/>
      <c r="G19" s="1"/>
      <c r="H19" s="1"/>
      <c r="I19" s="1"/>
      <c r="J19" s="1"/>
    </row>
    <row r="20" spans="2:10" ht="29.1" customHeight="1">
      <c r="B20" s="2"/>
      <c r="C20" s="3"/>
      <c r="D20" s="3"/>
      <c r="E20" s="3" t="s">
        <v>16</v>
      </c>
      <c r="F20" s="4"/>
      <c r="G20" s="4"/>
      <c r="H20" s="4"/>
      <c r="I20" s="5"/>
    </row>
    <row r="21" spans="2:10" ht="29.1">
      <c r="B21" s="10" t="s">
        <v>1</v>
      </c>
      <c r="C21" s="11" t="s">
        <v>2</v>
      </c>
      <c r="D21" s="12" t="s">
        <v>3</v>
      </c>
      <c r="E21" s="12" t="s">
        <v>4</v>
      </c>
      <c r="F21" s="12" t="s">
        <v>5</v>
      </c>
      <c r="G21" s="12" t="s">
        <v>6</v>
      </c>
      <c r="H21" s="12" t="s">
        <v>7</v>
      </c>
      <c r="I21" s="13" t="s">
        <v>17</v>
      </c>
    </row>
    <row r="22" spans="2:10">
      <c r="B22" s="25" t="s">
        <v>9</v>
      </c>
      <c r="C22" s="14" t="s">
        <v>10</v>
      </c>
      <c r="D22" s="15">
        <f>D6</f>
        <v>160</v>
      </c>
      <c r="E22" s="16">
        <f>$D22*E6/1000000</f>
        <v>1.4535920406824561</v>
      </c>
      <c r="F22" s="16">
        <f t="shared" ref="F22:H22" si="1">$D22*F6/1000000</f>
        <v>0.8</v>
      </c>
      <c r="G22" s="16">
        <f t="shared" si="1"/>
        <v>0.40418269613649127</v>
      </c>
      <c r="H22" s="16">
        <f t="shared" si="1"/>
        <v>0.33951346475465272</v>
      </c>
      <c r="I22" s="17">
        <f>SUM(E22:H22)</f>
        <v>2.9972882015735998</v>
      </c>
    </row>
    <row r="23" spans="2:10">
      <c r="B23" s="8"/>
      <c r="C23" t="s">
        <v>11</v>
      </c>
      <c r="D23" s="1">
        <f>D7</f>
        <v>821</v>
      </c>
      <c r="E23" s="6">
        <f t="shared" ref="E23:H25" si="2">$D23*E7/1000000</f>
        <v>8.4419452509515356</v>
      </c>
      <c r="F23" s="6">
        <f t="shared" si="2"/>
        <v>4.1050000000000004</v>
      </c>
      <c r="G23" s="6">
        <f t="shared" si="2"/>
        <v>2.2503192161903058</v>
      </c>
      <c r="H23" s="6">
        <f t="shared" si="2"/>
        <v>1.8902681415998577</v>
      </c>
      <c r="I23" s="7">
        <f>SUM(E23:H23)</f>
        <v>16.687532608741698</v>
      </c>
    </row>
    <row r="24" spans="2:10">
      <c r="B24" s="8"/>
      <c r="C24" t="s">
        <v>12</v>
      </c>
      <c r="D24" s="1">
        <f>D8</f>
        <v>456</v>
      </c>
      <c r="E24" s="6">
        <f t="shared" si="2"/>
        <v>4.7352329692627508</v>
      </c>
      <c r="F24" s="6">
        <f t="shared" si="2"/>
        <v>2.2799999999999998</v>
      </c>
      <c r="G24" s="6">
        <f t="shared" si="2"/>
        <v>1.258204304252549</v>
      </c>
      <c r="H24" s="6">
        <f t="shared" si="2"/>
        <v>1.056891615572142</v>
      </c>
      <c r="I24" s="7">
        <f>SUM(E24:H24)</f>
        <v>9.3303288890874434</v>
      </c>
      <c r="J24" s="1"/>
    </row>
    <row r="25" spans="2:10">
      <c r="B25" s="8"/>
      <c r="C25" t="s">
        <v>13</v>
      </c>
      <c r="D25" s="1">
        <f>D9</f>
        <v>90</v>
      </c>
      <c r="E25" s="6">
        <f t="shared" si="2"/>
        <v>1.0021204451802248</v>
      </c>
      <c r="F25" s="6">
        <f t="shared" si="2"/>
        <v>0.45</v>
      </c>
      <c r="G25" s="6">
        <f t="shared" si="2"/>
        <v>0.26043842903604508</v>
      </c>
      <c r="H25" s="6">
        <f t="shared" si="2"/>
        <v>0.21876828039027782</v>
      </c>
      <c r="I25" s="7">
        <f>SUM(E25:H25)</f>
        <v>1.9313271546065476</v>
      </c>
      <c r="J25" s="1"/>
    </row>
    <row r="26" spans="2:10">
      <c r="B26" s="9"/>
      <c r="C26" s="18" t="s">
        <v>14</v>
      </c>
      <c r="D26" s="19">
        <f>SUM(D22:D25)</f>
        <v>1527</v>
      </c>
      <c r="E26" s="20">
        <f t="shared" ref="E26:I26" si="3">SUM(E22:E25)</f>
        <v>15.632890706076967</v>
      </c>
      <c r="F26" s="20">
        <f t="shared" si="3"/>
        <v>7.6350000000000007</v>
      </c>
      <c r="G26" s="20">
        <f t="shared" si="3"/>
        <v>4.1731446456153911</v>
      </c>
      <c r="H26" s="20">
        <f t="shared" si="3"/>
        <v>3.5054415023169305</v>
      </c>
      <c r="I26" s="21">
        <f t="shared" si="3"/>
        <v>30.94647685400929</v>
      </c>
      <c r="J26" s="1"/>
    </row>
    <row r="27" spans="2:10">
      <c r="D27" s="1"/>
      <c r="E27" s="6"/>
      <c r="F27" s="6"/>
      <c r="G27" s="6"/>
      <c r="H27" s="6"/>
      <c r="I27" s="6"/>
      <c r="J27" s="1"/>
    </row>
    <row r="28" spans="2:10">
      <c r="B28" s="25" t="s">
        <v>15</v>
      </c>
      <c r="C28" s="14" t="s">
        <v>10</v>
      </c>
      <c r="D28" s="15">
        <f>D12</f>
        <v>110</v>
      </c>
      <c r="E28" s="16">
        <f t="shared" ref="E28:F31" si="4">$D28*E12/1000000</f>
        <v>0.22462321257574347</v>
      </c>
      <c r="F28" s="16">
        <f t="shared" si="4"/>
        <v>5.5E-2</v>
      </c>
      <c r="G28" s="16"/>
      <c r="H28" s="16">
        <f>$D28*H12/1000000</f>
        <v>3.4560172340822225E-2</v>
      </c>
      <c r="I28" s="17">
        <f>SUM(E28:H28)</f>
        <v>0.31418338491656567</v>
      </c>
    </row>
    <row r="29" spans="2:10">
      <c r="B29" s="8"/>
      <c r="C29" t="s">
        <v>11</v>
      </c>
      <c r="D29" s="1">
        <f>D13</f>
        <v>565</v>
      </c>
      <c r="E29" s="6">
        <f t="shared" si="4"/>
        <v>1.2104735184388993</v>
      </c>
      <c r="F29" s="6">
        <f t="shared" si="4"/>
        <v>0.28249999999999997</v>
      </c>
      <c r="G29" s="6"/>
      <c r="H29" s="6">
        <f>$D29*H13/1000000</f>
        <v>0.18452481688570666</v>
      </c>
      <c r="I29" s="7">
        <f>SUM(E29:H29)</f>
        <v>1.6774983353246058</v>
      </c>
    </row>
    <row r="30" spans="2:10">
      <c r="B30" s="8"/>
      <c r="C30" t="s">
        <v>12</v>
      </c>
      <c r="D30" s="1">
        <f>D14</f>
        <v>315</v>
      </c>
      <c r="E30" s="6">
        <f t="shared" si="4"/>
        <v>0.74847604849844529</v>
      </c>
      <c r="F30" s="6">
        <f t="shared" si="4"/>
        <v>0.1575</v>
      </c>
      <c r="G30" s="6"/>
      <c r="H30" s="6">
        <f>$D30*H14/1000000</f>
        <v>0.11197456779194268</v>
      </c>
      <c r="I30" s="7">
        <f>SUM(E30:H30)</f>
        <v>1.017950616290388</v>
      </c>
      <c r="J30" s="1"/>
    </row>
    <row r="31" spans="2:10">
      <c r="B31" s="8"/>
      <c r="C31" t="s">
        <v>13</v>
      </c>
      <c r="D31" s="1">
        <f>D15</f>
        <v>65</v>
      </c>
      <c r="E31" s="6">
        <f t="shared" si="4"/>
        <v>0.16857043842230621</v>
      </c>
      <c r="F31" s="6">
        <f t="shared" si="4"/>
        <v>3.2500000000000001E-2</v>
      </c>
      <c r="G31" s="6"/>
      <c r="H31" s="6">
        <f>$D31*H15/1000000</f>
        <v>2.4851402501633351E-2</v>
      </c>
      <c r="I31" s="7">
        <f>SUM(E31:H31)</f>
        <v>0.22592184092393955</v>
      </c>
      <c r="J31" s="1"/>
    </row>
    <row r="32" spans="2:10">
      <c r="B32" s="9"/>
      <c r="C32" s="18" t="s">
        <v>14</v>
      </c>
      <c r="D32" s="19">
        <f t="shared" ref="D32:I32" si="5">SUM(D28:D31)</f>
        <v>1055</v>
      </c>
      <c r="E32" s="20">
        <f t="shared" si="5"/>
        <v>2.3521432179353945</v>
      </c>
      <c r="F32" s="20">
        <f t="shared" si="5"/>
        <v>0.52749999999999997</v>
      </c>
      <c r="G32" s="20">
        <f t="shared" si="5"/>
        <v>0</v>
      </c>
      <c r="H32" s="20">
        <f t="shared" si="5"/>
        <v>0.35591095952010493</v>
      </c>
      <c r="I32" s="21">
        <f t="shared" si="5"/>
        <v>3.2355541774554988</v>
      </c>
      <c r="J32" s="1"/>
    </row>
    <row r="35" spans="2:9" ht="33.6" customHeight="1">
      <c r="B35" s="27" t="s">
        <v>18</v>
      </c>
      <c r="C35" s="28"/>
      <c r="D35" s="28"/>
      <c r="E35" s="28"/>
      <c r="F35" s="28"/>
      <c r="G35" s="28"/>
      <c r="H35" s="28"/>
      <c r="I35" s="29"/>
    </row>
    <row r="36" spans="2:9" ht="33.6" customHeight="1">
      <c r="B36" s="30"/>
      <c r="C36" s="31"/>
      <c r="D36" s="31"/>
      <c r="E36" s="31"/>
      <c r="F36" s="31"/>
      <c r="G36" s="31"/>
      <c r="H36" s="31"/>
      <c r="I36" s="32"/>
    </row>
    <row r="37" spans="2:9" ht="33.6" customHeight="1">
      <c r="B37" s="30"/>
      <c r="C37" s="31"/>
      <c r="D37" s="31"/>
      <c r="E37" s="31"/>
      <c r="F37" s="31"/>
      <c r="G37" s="31"/>
      <c r="H37" s="31"/>
      <c r="I37" s="32"/>
    </row>
    <row r="38" spans="2:9" ht="33.6" customHeight="1">
      <c r="B38" s="30"/>
      <c r="C38" s="31"/>
      <c r="D38" s="31"/>
      <c r="E38" s="31"/>
      <c r="F38" s="31"/>
      <c r="G38" s="31"/>
      <c r="H38" s="31"/>
      <c r="I38" s="32"/>
    </row>
    <row r="39" spans="2:9" ht="33.6" customHeight="1">
      <c r="B39" s="30"/>
      <c r="C39" s="31"/>
      <c r="D39" s="31"/>
      <c r="E39" s="31"/>
      <c r="F39" s="31"/>
      <c r="G39" s="31"/>
      <c r="H39" s="31"/>
      <c r="I39" s="32"/>
    </row>
    <row r="40" spans="2:9" ht="33.6" customHeight="1">
      <c r="B40" s="30"/>
      <c r="C40" s="31"/>
      <c r="D40" s="31"/>
      <c r="E40" s="31"/>
      <c r="F40" s="31"/>
      <c r="G40" s="31"/>
      <c r="H40" s="31"/>
      <c r="I40" s="32"/>
    </row>
    <row r="41" spans="2:9" ht="33.6" customHeight="1">
      <c r="B41" s="33"/>
      <c r="C41" s="34"/>
      <c r="D41" s="34"/>
      <c r="E41" s="34"/>
      <c r="F41" s="34"/>
      <c r="G41" s="34"/>
      <c r="H41" s="34"/>
      <c r="I41" s="35"/>
    </row>
  </sheetData>
  <mergeCells count="1">
    <mergeCell ref="B35:I4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E44599E7CD494AA5D08BA92E5A9E00" ma:contentTypeVersion="16" ma:contentTypeDescription="Create a new document." ma:contentTypeScope="" ma:versionID="05de746df87f719d37d8fbaa82aadc36">
  <xsd:schema xmlns:xsd="http://www.w3.org/2001/XMLSchema" xmlns:xs="http://www.w3.org/2001/XMLSchema" xmlns:p="http://schemas.microsoft.com/office/2006/metadata/properties" xmlns:ns2="79558810-290f-4e65-bf35-1f73bb493cb6" xmlns:ns3="34c71099-16d4-45c7-be5c-e7f2e8f924cb" targetNamespace="http://schemas.microsoft.com/office/2006/metadata/properties" ma:root="true" ma:fieldsID="b9dfce96feb7c205127527a6b889cfc1" ns2:_="" ns3:_="">
    <xsd:import namespace="79558810-290f-4e65-bf35-1f73bb493cb6"/>
    <xsd:import namespace="34c71099-16d4-45c7-be5c-e7f2e8f924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558810-290f-4e65-bf35-1f73bb493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f78c1a9-bdf5-4f77-9621-a4c0b677d87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c71099-16d4-45c7-be5c-e7f2e8f924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5eecf97-a7d2-45d0-96a6-b2135a048118}" ma:internalName="TaxCatchAll" ma:showField="CatchAllData" ma:web="34c71099-16d4-45c7-be5c-e7f2e8f924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4c71099-16d4-45c7-be5c-e7f2e8f924cb" xsi:nil="true"/>
    <lcf76f155ced4ddcb4097134ff3c332f xmlns="79558810-290f-4e65-bf35-1f73bb493cb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39B76E-07F4-4648-BE4A-806C4EF43659}"/>
</file>

<file path=customXml/itemProps2.xml><?xml version="1.0" encoding="utf-8"?>
<ds:datastoreItem xmlns:ds="http://schemas.openxmlformats.org/officeDocument/2006/customXml" ds:itemID="{2837DF06-AD7F-432F-8045-3AECC4E241C9}"/>
</file>

<file path=customXml/itemProps3.xml><?xml version="1.0" encoding="utf-8"?>
<ds:datastoreItem xmlns:ds="http://schemas.openxmlformats.org/officeDocument/2006/customXml" ds:itemID="{5360488E-869F-42DE-A833-D1E942F5E3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Forrester</dc:creator>
  <cp:keywords/>
  <dc:description/>
  <cp:lastModifiedBy>Adam Keenor</cp:lastModifiedBy>
  <cp:revision/>
  <dcterms:created xsi:type="dcterms:W3CDTF">2025-08-21T13:39:37Z</dcterms:created>
  <dcterms:modified xsi:type="dcterms:W3CDTF">2025-08-26T15:12:29Z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0x010100DDE44599E7CD494AA5D08BA92E5A9E00</vt:lpwstr>
  </property>
  <property fmtid="{D5CDD505-2E9C-101B-9397-08002B2CF9AE}" pid="3" name="MediaServiceImageTags">
    <vt:lpwstr/>
  </property>
</Properties>
</file>