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mantha.brass\Downloads\"/>
    </mc:Choice>
  </mc:AlternateContent>
  <xr:revisionPtr revIDLastSave="0" documentId="8_{DA39ED2B-A0C1-4434-848D-9DA41B1C6097}" xr6:coauthVersionLast="47" xr6:coauthVersionMax="47" xr10:uidLastSave="{00000000-0000-0000-0000-000000000000}"/>
  <bookViews>
    <workbookView xWindow="-110" yWindow="-110" windowWidth="19420" windowHeight="11620" tabRatio="735" firstSheet="3" activeTab="7" xr2:uid="{1A39C2D6-67FF-419C-8CE1-AB50543667D9}"/>
  </bookViews>
  <sheets>
    <sheet name="CVs" sheetId="14" r:id="rId1"/>
    <sheet name="CWV's &amp; Coldest Weather Day" sheetId="5" r:id="rId2"/>
    <sheet name="Forecast Peak Demand" sheetId="4" r:id="rId3"/>
    <sheet name="Historic Max Day Demand" sheetId="3" r:id="rId4"/>
    <sheet name="Historic Actual Annual Demand" sheetId="8" r:id="rId5"/>
    <sheet name="Forecast Annual Demand" sheetId="2" r:id="rId6"/>
    <sheet name="LT Summary Report" sheetId="13" r:id="rId7"/>
    <sheet name="Offtake Capacities" sheetId="7" r:id="rId8"/>
    <sheet name="Storage Capacity" sheetId="9" r:id="rId9"/>
    <sheet name="LTDS Report Graphs" sheetId="10" r:id="rId10"/>
    <sheet name="Winter Review" sheetId="11" r:id="rId11"/>
    <sheet name="Recent Winters' Demand" sheetId="12" r:id="rId12"/>
    <sheet name="Weather-corrected comparison" sheetId="15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6" hidden="1">'LT Summary Report'!$A$1:$M$1625</definedName>
    <definedName name="_xlnm._FilterDatabase" localSheetId="12" hidden="1">'Weather-corrected comparison'!$A$4:$AD$766</definedName>
    <definedName name="Header1" hidden="1">IF(COUNTA(#REF!)=0,0,INDEX(#REF!,MATCH(ROW(#REF!),#REF!,TRUE)))+1</definedName>
    <definedName name="Header2" localSheetId="4" hidden="1">[1]!Header1-1 &amp; "." &amp; MAX(1,COUNTA(INDEX(#REF!,MATCH([1]!Header1-1,#REF!,FALSE)):#REF!))</definedName>
    <definedName name="Header2" hidden="1">[1]!Header1-1 &amp; "." &amp; MAX(1,COUNTA(INDEX(#REF!,MATCH([1]!Header1-1,#REF!,FALSE)):#REF!))</definedName>
    <definedName name="Oil" localSheetId="4" hidden="1">[1]!Header1-1 &amp; "." &amp; MAX(1,COUNTA(INDEX(#REF!,MATCH([1]!Header1-1,#REF!,FALSE)):#REF!))</definedName>
    <definedName name="Oil" hidden="1">[1]!Header1-1 &amp; "." &amp; MAX(1,COUNTA(INDEX(#REF!,MATCH([1]!Header1-1,#REF!,FALSE)):#REF!))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acked1" hidden="1">IF(COUNTA(#REF!)=0,0,INDEX(#REF!,MATCH(ROW(#REF!),#REF!,TRUE)))+1</definedName>
    <definedName name="Stacked2" localSheetId="4" hidden="1">[1]!Header1-1 &amp; "." &amp; MAX(1,COUNTA(INDEX(#REF!,MATCH([1]!Header1-1,#REF!,FALSE)):#REF!))</definedName>
    <definedName name="Stacked2" hidden="1">[1]!Header1-1 &amp; "." &amp; MAX(1,COUNTA(INDEX(#REF!,MATCH([1]!Header1-1,#REF!,FALSE)):#REF!))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M13" i="4"/>
  <c r="J15" i="4"/>
  <c r="I15" i="4"/>
  <c r="E18" i="4"/>
  <c r="E16" i="4"/>
  <c r="E17" i="4"/>
  <c r="E19" i="4"/>
  <c r="E20" i="4"/>
  <c r="E21" i="4"/>
  <c r="E22" i="4"/>
  <c r="E23" i="4"/>
  <c r="E24" i="4"/>
  <c r="E15" i="4"/>
  <c r="L51" i="7" l="1"/>
  <c r="L50" i="7"/>
  <c r="L49" i="7"/>
  <c r="J51" i="7"/>
  <c r="J50" i="7"/>
  <c r="J49" i="7"/>
  <c r="D51" i="7"/>
  <c r="E51" i="7"/>
  <c r="H19" i="3" l="1"/>
  <c r="H2" i="4" l="1"/>
  <c r="E42" i="7" l="1"/>
  <c r="D42" i="7" s="1"/>
  <c r="L47" i="7" l="1"/>
  <c r="L46" i="7"/>
  <c r="L45" i="7"/>
  <c r="L44" i="7"/>
  <c r="L43" i="7"/>
  <c r="L42" i="7"/>
  <c r="L41" i="7"/>
  <c r="L40" i="7"/>
  <c r="L39" i="7"/>
  <c r="L38" i="7"/>
  <c r="L37" i="7"/>
  <c r="L36" i="7"/>
  <c r="L35" i="7"/>
  <c r="K42" i="7"/>
  <c r="J42" i="7"/>
  <c r="D25" i="7"/>
  <c r="C25" i="7"/>
  <c r="E53" i="7"/>
  <c r="D53" i="7" l="1"/>
  <c r="J53" i="7" s="1"/>
  <c r="K53" i="7"/>
  <c r="C17" i="7"/>
  <c r="C5" i="7"/>
  <c r="D17" i="7"/>
  <c r="E35" i="7" l="1"/>
  <c r="D35" i="7" l="1"/>
  <c r="J35" i="7" s="1"/>
  <c r="K35" i="7"/>
  <c r="H22" i="9"/>
  <c r="D33" i="2" l="1"/>
  <c r="E33" i="2"/>
  <c r="F33" i="2"/>
  <c r="G33" i="2"/>
  <c r="H33" i="2"/>
  <c r="I33" i="2"/>
  <c r="J33" i="2"/>
  <c r="K33" i="2"/>
  <c r="C33" i="2"/>
  <c r="B33" i="2"/>
  <c r="AD766" i="15"/>
  <c r="AC766" i="15"/>
  <c r="AA766" i="15"/>
  <c r="Z766" i="15"/>
  <c r="AD765" i="15"/>
  <c r="AC765" i="15"/>
  <c r="AA765" i="15"/>
  <c r="Z765" i="15"/>
  <c r="AD764" i="15"/>
  <c r="AC764" i="15"/>
  <c r="AA764" i="15"/>
  <c r="Z764" i="15"/>
  <c r="AD763" i="15"/>
  <c r="AC763" i="15"/>
  <c r="AA763" i="15"/>
  <c r="Z763" i="15"/>
  <c r="AD762" i="15"/>
  <c r="AC762" i="15"/>
  <c r="AA762" i="15"/>
  <c r="Z762" i="15"/>
  <c r="AD761" i="15"/>
  <c r="AC761" i="15"/>
  <c r="AA761" i="15"/>
  <c r="Z761" i="15"/>
  <c r="AD760" i="15"/>
  <c r="AC760" i="15"/>
  <c r="AA760" i="15"/>
  <c r="Z760" i="15"/>
  <c r="AD759" i="15"/>
  <c r="AC759" i="15"/>
  <c r="AA759" i="15"/>
  <c r="Z759" i="15"/>
  <c r="AD758" i="15"/>
  <c r="AC758" i="15"/>
  <c r="AA758" i="15"/>
  <c r="Z758" i="15"/>
  <c r="AD757" i="15"/>
  <c r="AC757" i="15"/>
  <c r="AA757" i="15"/>
  <c r="Z757" i="15"/>
  <c r="AD756" i="15"/>
  <c r="AC756" i="15"/>
  <c r="AA756" i="15"/>
  <c r="Z756" i="15"/>
  <c r="AD755" i="15"/>
  <c r="AC755" i="15"/>
  <c r="AA755" i="15"/>
  <c r="Z755" i="15"/>
  <c r="AD754" i="15"/>
  <c r="AC754" i="15"/>
  <c r="AA754" i="15"/>
  <c r="Z754" i="15"/>
  <c r="AD753" i="15"/>
  <c r="AC753" i="15"/>
  <c r="AA753" i="15"/>
  <c r="Z753" i="15"/>
  <c r="AD752" i="15"/>
  <c r="AC752" i="15"/>
  <c r="AA752" i="15"/>
  <c r="Z752" i="15"/>
  <c r="AD751" i="15"/>
  <c r="AC751" i="15"/>
  <c r="AA751" i="15"/>
  <c r="Z751" i="15"/>
  <c r="AD750" i="15"/>
  <c r="AC750" i="15"/>
  <c r="AA750" i="15"/>
  <c r="Z750" i="15"/>
  <c r="AD749" i="15"/>
  <c r="AC749" i="15"/>
  <c r="AA749" i="15"/>
  <c r="Z749" i="15"/>
  <c r="AD748" i="15"/>
  <c r="AC748" i="15"/>
  <c r="AA748" i="15"/>
  <c r="Z748" i="15"/>
  <c r="AD747" i="15"/>
  <c r="AC747" i="15"/>
  <c r="AA747" i="15"/>
  <c r="Z747" i="15"/>
  <c r="AD746" i="15"/>
  <c r="AC746" i="15"/>
  <c r="AA746" i="15"/>
  <c r="Z746" i="15"/>
  <c r="AD745" i="15"/>
  <c r="AC745" i="15"/>
  <c r="AA745" i="15"/>
  <c r="Z745" i="15"/>
  <c r="AD744" i="15"/>
  <c r="AC744" i="15"/>
  <c r="AA744" i="15"/>
  <c r="Z744" i="15"/>
  <c r="AD743" i="15"/>
  <c r="AC743" i="15"/>
  <c r="AA743" i="15"/>
  <c r="Z743" i="15"/>
  <c r="AD742" i="15"/>
  <c r="AC742" i="15"/>
  <c r="AA742" i="15"/>
  <c r="Z742" i="15"/>
  <c r="AD741" i="15"/>
  <c r="AC741" i="15"/>
  <c r="AA741" i="15"/>
  <c r="Z741" i="15"/>
  <c r="AD740" i="15"/>
  <c r="AC740" i="15"/>
  <c r="AA740" i="15"/>
  <c r="Z740" i="15"/>
  <c r="AD739" i="15"/>
  <c r="AC739" i="15"/>
  <c r="AA739" i="15"/>
  <c r="Z739" i="15"/>
  <c r="AD738" i="15"/>
  <c r="AC738" i="15"/>
  <c r="AA738" i="15"/>
  <c r="Z738" i="15"/>
  <c r="AD737" i="15"/>
  <c r="AC737" i="15"/>
  <c r="AA737" i="15"/>
  <c r="Z737" i="15"/>
  <c r="AD736" i="15"/>
  <c r="AC736" i="15"/>
  <c r="AA736" i="15"/>
  <c r="Z736" i="15"/>
  <c r="AD735" i="15"/>
  <c r="AC735" i="15"/>
  <c r="AA735" i="15"/>
  <c r="Z735" i="15"/>
  <c r="AD734" i="15"/>
  <c r="AC734" i="15"/>
  <c r="AA734" i="15"/>
  <c r="Z734" i="15"/>
  <c r="AD733" i="15"/>
  <c r="AC733" i="15"/>
  <c r="AA733" i="15"/>
  <c r="Z733" i="15"/>
  <c r="AD732" i="15"/>
  <c r="AC732" i="15"/>
  <c r="AA732" i="15"/>
  <c r="Z732" i="15"/>
  <c r="AD731" i="15"/>
  <c r="AC731" i="15"/>
  <c r="AA731" i="15"/>
  <c r="Z731" i="15"/>
  <c r="AD730" i="15"/>
  <c r="AC730" i="15"/>
  <c r="AA730" i="15"/>
  <c r="Z730" i="15"/>
  <c r="AD729" i="15"/>
  <c r="AC729" i="15"/>
  <c r="AA729" i="15"/>
  <c r="Z729" i="15"/>
  <c r="AD728" i="15"/>
  <c r="AC728" i="15"/>
  <c r="AA728" i="15"/>
  <c r="Z728" i="15"/>
  <c r="AD727" i="15"/>
  <c r="AC727" i="15"/>
  <c r="AA727" i="15"/>
  <c r="Z727" i="15"/>
  <c r="AD726" i="15"/>
  <c r="AC726" i="15"/>
  <c r="AA726" i="15"/>
  <c r="Z726" i="15"/>
  <c r="AD725" i="15"/>
  <c r="AC725" i="15"/>
  <c r="AA725" i="15"/>
  <c r="Z725" i="15"/>
  <c r="AD724" i="15"/>
  <c r="AC724" i="15"/>
  <c r="AA724" i="15"/>
  <c r="Z724" i="15"/>
  <c r="AD723" i="15"/>
  <c r="AC723" i="15"/>
  <c r="AA723" i="15"/>
  <c r="Z723" i="15"/>
  <c r="AD722" i="15"/>
  <c r="AC722" i="15"/>
  <c r="AA722" i="15"/>
  <c r="Z722" i="15"/>
  <c r="AD721" i="15"/>
  <c r="AC721" i="15"/>
  <c r="AA721" i="15"/>
  <c r="Z721" i="15"/>
  <c r="AD720" i="15"/>
  <c r="AC720" i="15"/>
  <c r="AA720" i="15"/>
  <c r="Z720" i="15"/>
  <c r="AD719" i="15"/>
  <c r="AC719" i="15"/>
  <c r="AA719" i="15"/>
  <c r="Z719" i="15"/>
  <c r="AD718" i="15"/>
  <c r="AC718" i="15"/>
  <c r="AA718" i="15"/>
  <c r="Z718" i="15"/>
  <c r="AD717" i="15"/>
  <c r="AC717" i="15"/>
  <c r="AA717" i="15"/>
  <c r="Z717" i="15"/>
  <c r="AD716" i="15"/>
  <c r="AC716" i="15"/>
  <c r="AA716" i="15"/>
  <c r="Z716" i="15"/>
  <c r="AD715" i="15"/>
  <c r="AC715" i="15"/>
  <c r="AA715" i="15"/>
  <c r="Z715" i="15"/>
  <c r="AD714" i="15"/>
  <c r="AC714" i="15"/>
  <c r="AA714" i="15"/>
  <c r="Z714" i="15"/>
  <c r="AD713" i="15"/>
  <c r="AC713" i="15"/>
  <c r="AA713" i="15"/>
  <c r="Z713" i="15"/>
  <c r="AD712" i="15"/>
  <c r="AC712" i="15"/>
  <c r="AA712" i="15"/>
  <c r="Z712" i="15"/>
  <c r="AD711" i="15"/>
  <c r="AC711" i="15"/>
  <c r="AA711" i="15"/>
  <c r="Z711" i="15"/>
  <c r="AD710" i="15"/>
  <c r="AC710" i="15"/>
  <c r="AA710" i="15"/>
  <c r="Z710" i="15"/>
  <c r="AD709" i="15"/>
  <c r="AC709" i="15"/>
  <c r="AA709" i="15"/>
  <c r="Z709" i="15"/>
  <c r="AD708" i="15"/>
  <c r="AC708" i="15"/>
  <c r="AA708" i="15"/>
  <c r="Z708" i="15"/>
  <c r="AD707" i="15"/>
  <c r="AC707" i="15"/>
  <c r="AA707" i="15"/>
  <c r="Z707" i="15"/>
  <c r="AD706" i="15"/>
  <c r="AC706" i="15"/>
  <c r="AA706" i="15"/>
  <c r="Z706" i="15"/>
  <c r="AD705" i="15"/>
  <c r="AC705" i="15"/>
  <c r="AA705" i="15"/>
  <c r="Z705" i="15"/>
  <c r="AD704" i="15"/>
  <c r="AC704" i="15"/>
  <c r="AA704" i="15"/>
  <c r="Z704" i="15"/>
  <c r="AD703" i="15"/>
  <c r="AC703" i="15"/>
  <c r="AA703" i="15"/>
  <c r="Z703" i="15"/>
  <c r="AD702" i="15"/>
  <c r="AC702" i="15"/>
  <c r="AA702" i="15"/>
  <c r="Z702" i="15"/>
  <c r="AD701" i="15"/>
  <c r="AC701" i="15"/>
  <c r="AA701" i="15"/>
  <c r="Z701" i="15"/>
  <c r="AD700" i="15"/>
  <c r="AC700" i="15"/>
  <c r="AA700" i="15"/>
  <c r="Z700" i="15"/>
  <c r="AD699" i="15"/>
  <c r="AC699" i="15"/>
  <c r="AA699" i="15"/>
  <c r="Z699" i="15"/>
  <c r="AD698" i="15"/>
  <c r="AC698" i="15"/>
  <c r="AA698" i="15"/>
  <c r="Z698" i="15"/>
  <c r="AD697" i="15"/>
  <c r="AC697" i="15"/>
  <c r="AA697" i="15"/>
  <c r="Z697" i="15"/>
  <c r="AD696" i="15"/>
  <c r="AC696" i="15"/>
  <c r="AA696" i="15"/>
  <c r="Z696" i="15"/>
  <c r="AD695" i="15"/>
  <c r="AC695" i="15"/>
  <c r="AA695" i="15"/>
  <c r="Z695" i="15"/>
  <c r="AD694" i="15"/>
  <c r="AC694" i="15"/>
  <c r="AA694" i="15"/>
  <c r="Z694" i="15"/>
  <c r="AD693" i="15"/>
  <c r="AC693" i="15"/>
  <c r="AA693" i="15"/>
  <c r="Z693" i="15"/>
  <c r="AD692" i="15"/>
  <c r="AC692" i="15"/>
  <c r="AA692" i="15"/>
  <c r="Z692" i="15"/>
  <c r="AD691" i="15"/>
  <c r="AC691" i="15"/>
  <c r="AA691" i="15"/>
  <c r="Z691" i="15"/>
  <c r="AD690" i="15"/>
  <c r="AC690" i="15"/>
  <c r="AA690" i="15"/>
  <c r="Z690" i="15"/>
  <c r="AD689" i="15"/>
  <c r="AC689" i="15"/>
  <c r="AA689" i="15"/>
  <c r="Z689" i="15"/>
  <c r="AD688" i="15"/>
  <c r="AC688" i="15"/>
  <c r="AA688" i="15"/>
  <c r="Z688" i="15"/>
  <c r="AD687" i="15"/>
  <c r="AC687" i="15"/>
  <c r="AA687" i="15"/>
  <c r="Z687" i="15"/>
  <c r="AD686" i="15"/>
  <c r="AC686" i="15"/>
  <c r="AA686" i="15"/>
  <c r="Z686" i="15"/>
  <c r="AD685" i="15"/>
  <c r="AC685" i="15"/>
  <c r="AA685" i="15"/>
  <c r="Z685" i="15"/>
  <c r="AD684" i="15"/>
  <c r="AC684" i="15"/>
  <c r="AA684" i="15"/>
  <c r="Z684" i="15"/>
  <c r="AD683" i="15"/>
  <c r="AC683" i="15"/>
  <c r="AA683" i="15"/>
  <c r="Z683" i="15"/>
  <c r="AD682" i="15"/>
  <c r="AC682" i="15"/>
  <c r="AA682" i="15"/>
  <c r="Z682" i="15"/>
  <c r="AD681" i="15"/>
  <c r="AC681" i="15"/>
  <c r="AA681" i="15"/>
  <c r="Z681" i="15"/>
  <c r="AD680" i="15"/>
  <c r="AC680" i="15"/>
  <c r="AA680" i="15"/>
  <c r="Z680" i="15"/>
  <c r="AD679" i="15"/>
  <c r="AC679" i="15"/>
  <c r="AA679" i="15"/>
  <c r="Z679" i="15"/>
  <c r="AD678" i="15"/>
  <c r="AC678" i="15"/>
  <c r="AA678" i="15"/>
  <c r="Z678" i="15"/>
  <c r="AD677" i="15"/>
  <c r="AC677" i="15"/>
  <c r="AA677" i="15"/>
  <c r="Z677" i="15"/>
  <c r="AD676" i="15"/>
  <c r="AC676" i="15"/>
  <c r="AA676" i="15"/>
  <c r="Z676" i="15"/>
  <c r="AD675" i="15"/>
  <c r="AC675" i="15"/>
  <c r="AA675" i="15"/>
  <c r="Z675" i="15"/>
  <c r="AD674" i="15"/>
  <c r="AC674" i="15"/>
  <c r="AA674" i="15"/>
  <c r="Z674" i="15"/>
  <c r="AD673" i="15"/>
  <c r="AC673" i="15"/>
  <c r="AA673" i="15"/>
  <c r="Z673" i="15"/>
  <c r="AD672" i="15"/>
  <c r="AC672" i="15"/>
  <c r="AA672" i="15"/>
  <c r="Z672" i="15"/>
  <c r="AD671" i="15"/>
  <c r="AC671" i="15"/>
  <c r="AA671" i="15"/>
  <c r="Z671" i="15"/>
  <c r="AD670" i="15"/>
  <c r="AC670" i="15"/>
  <c r="AA670" i="15"/>
  <c r="Z670" i="15"/>
  <c r="AD669" i="15"/>
  <c r="AC669" i="15"/>
  <c r="AA669" i="15"/>
  <c r="Z669" i="15"/>
  <c r="AD668" i="15"/>
  <c r="AC668" i="15"/>
  <c r="AA668" i="15"/>
  <c r="Z668" i="15"/>
  <c r="AD667" i="15"/>
  <c r="AC667" i="15"/>
  <c r="AA667" i="15"/>
  <c r="Z667" i="15"/>
  <c r="AD666" i="15"/>
  <c r="AC666" i="15"/>
  <c r="AA666" i="15"/>
  <c r="Z666" i="15"/>
  <c r="AD665" i="15"/>
  <c r="AC665" i="15"/>
  <c r="AA665" i="15"/>
  <c r="Z665" i="15"/>
  <c r="AD664" i="15"/>
  <c r="AC664" i="15"/>
  <c r="AA664" i="15"/>
  <c r="Z664" i="15"/>
  <c r="AD663" i="15"/>
  <c r="AC663" i="15"/>
  <c r="AA663" i="15"/>
  <c r="Z663" i="15"/>
  <c r="AD662" i="15"/>
  <c r="AC662" i="15"/>
  <c r="AA662" i="15"/>
  <c r="Z662" i="15"/>
  <c r="AD661" i="15"/>
  <c r="AC661" i="15"/>
  <c r="AA661" i="15"/>
  <c r="Z661" i="15"/>
  <c r="AD660" i="15"/>
  <c r="AC660" i="15"/>
  <c r="AA660" i="15"/>
  <c r="Z660" i="15"/>
  <c r="AD659" i="15"/>
  <c r="AC659" i="15"/>
  <c r="AA659" i="15"/>
  <c r="Z659" i="15"/>
  <c r="AD658" i="15"/>
  <c r="AC658" i="15"/>
  <c r="AA658" i="15"/>
  <c r="Z658" i="15"/>
  <c r="AD657" i="15"/>
  <c r="AC657" i="15"/>
  <c r="AA657" i="15"/>
  <c r="Z657" i="15"/>
  <c r="AD656" i="15"/>
  <c r="AC656" i="15"/>
  <c r="AA656" i="15"/>
  <c r="Z656" i="15"/>
  <c r="AD655" i="15"/>
  <c r="AC655" i="15"/>
  <c r="AA655" i="15"/>
  <c r="Z655" i="15"/>
  <c r="AD654" i="15"/>
  <c r="AC654" i="15"/>
  <c r="AA654" i="15"/>
  <c r="Z654" i="15"/>
  <c r="AD653" i="15"/>
  <c r="AC653" i="15"/>
  <c r="AA653" i="15"/>
  <c r="Z653" i="15"/>
  <c r="AD652" i="15"/>
  <c r="AC652" i="15"/>
  <c r="AA652" i="15"/>
  <c r="Z652" i="15"/>
  <c r="AD651" i="15"/>
  <c r="AC651" i="15"/>
  <c r="AA651" i="15"/>
  <c r="Z651" i="15"/>
  <c r="AD650" i="15"/>
  <c r="AC650" i="15"/>
  <c r="AA650" i="15"/>
  <c r="Z650" i="15"/>
  <c r="AD649" i="15"/>
  <c r="AC649" i="15"/>
  <c r="AA649" i="15"/>
  <c r="Z649" i="15"/>
  <c r="AD648" i="15"/>
  <c r="AC648" i="15"/>
  <c r="AA648" i="15"/>
  <c r="Z648" i="15"/>
  <c r="AD647" i="15"/>
  <c r="AC647" i="15"/>
  <c r="AA647" i="15"/>
  <c r="Z647" i="15"/>
  <c r="AD646" i="15"/>
  <c r="AC646" i="15"/>
  <c r="AA646" i="15"/>
  <c r="Z646" i="15"/>
  <c r="AD645" i="15"/>
  <c r="AC645" i="15"/>
  <c r="AA645" i="15"/>
  <c r="Z645" i="15"/>
  <c r="AD644" i="15"/>
  <c r="AC644" i="15"/>
  <c r="AA644" i="15"/>
  <c r="Z644" i="15"/>
  <c r="AD643" i="15"/>
  <c r="AC643" i="15"/>
  <c r="AA643" i="15"/>
  <c r="Z643" i="15"/>
  <c r="AD642" i="15"/>
  <c r="AC642" i="15"/>
  <c r="AA642" i="15"/>
  <c r="Z642" i="15"/>
  <c r="AD641" i="15"/>
  <c r="AC641" i="15"/>
  <c r="AA641" i="15"/>
  <c r="Z641" i="15"/>
  <c r="AD640" i="15"/>
  <c r="AC640" i="15"/>
  <c r="AA640" i="15"/>
  <c r="Z640" i="15"/>
  <c r="AD639" i="15"/>
  <c r="AC639" i="15"/>
  <c r="AA639" i="15"/>
  <c r="Z639" i="15"/>
  <c r="AD638" i="15"/>
  <c r="AC638" i="15"/>
  <c r="AA638" i="15"/>
  <c r="Z638" i="15"/>
  <c r="AD637" i="15"/>
  <c r="AC637" i="15"/>
  <c r="AA637" i="15"/>
  <c r="Z637" i="15"/>
  <c r="AD636" i="15"/>
  <c r="AC636" i="15"/>
  <c r="AA636" i="15"/>
  <c r="Z636" i="15"/>
  <c r="AD635" i="15"/>
  <c r="AC635" i="15"/>
  <c r="AA635" i="15"/>
  <c r="Z635" i="15"/>
  <c r="AD634" i="15"/>
  <c r="AC634" i="15"/>
  <c r="AA634" i="15"/>
  <c r="Z634" i="15"/>
  <c r="AD633" i="15"/>
  <c r="AC633" i="15"/>
  <c r="AA633" i="15"/>
  <c r="Z633" i="15"/>
  <c r="AD632" i="15"/>
  <c r="AC632" i="15"/>
  <c r="AA632" i="15"/>
  <c r="Z632" i="15"/>
  <c r="AD631" i="15"/>
  <c r="AC631" i="15"/>
  <c r="AA631" i="15"/>
  <c r="Z631" i="15"/>
  <c r="AD630" i="15"/>
  <c r="AC630" i="15"/>
  <c r="AA630" i="15"/>
  <c r="Z630" i="15"/>
  <c r="AD629" i="15"/>
  <c r="AC629" i="15"/>
  <c r="AA629" i="15"/>
  <c r="Z629" i="15"/>
  <c r="AD628" i="15"/>
  <c r="AC628" i="15"/>
  <c r="AA628" i="15"/>
  <c r="Z628" i="15"/>
  <c r="AD627" i="15"/>
  <c r="AC627" i="15"/>
  <c r="AA627" i="15"/>
  <c r="Z627" i="15"/>
  <c r="AD626" i="15"/>
  <c r="AC626" i="15"/>
  <c r="AA626" i="15"/>
  <c r="Z626" i="15"/>
  <c r="AD625" i="15"/>
  <c r="AC625" i="15"/>
  <c r="AA625" i="15"/>
  <c r="Z625" i="15"/>
  <c r="AD624" i="15"/>
  <c r="AC624" i="15"/>
  <c r="AA624" i="15"/>
  <c r="Z624" i="15"/>
  <c r="AD623" i="15"/>
  <c r="AC623" i="15"/>
  <c r="AA623" i="15"/>
  <c r="Z623" i="15"/>
  <c r="AD622" i="15"/>
  <c r="AC622" i="15"/>
  <c r="AA622" i="15"/>
  <c r="Z622" i="15"/>
  <c r="AD621" i="15"/>
  <c r="AC621" i="15"/>
  <c r="AA621" i="15"/>
  <c r="Z621" i="15"/>
  <c r="AD620" i="15"/>
  <c r="AC620" i="15"/>
  <c r="AA620" i="15"/>
  <c r="Z620" i="15"/>
  <c r="AD619" i="15"/>
  <c r="AC619" i="15"/>
  <c r="AA619" i="15"/>
  <c r="Z619" i="15"/>
  <c r="AD618" i="15"/>
  <c r="AC618" i="15"/>
  <c r="AA618" i="15"/>
  <c r="Z618" i="15"/>
  <c r="AD617" i="15"/>
  <c r="AC617" i="15"/>
  <c r="AA617" i="15"/>
  <c r="Z617" i="15"/>
  <c r="AD616" i="15"/>
  <c r="AC616" i="15"/>
  <c r="AA616" i="15"/>
  <c r="Z616" i="15"/>
  <c r="AD615" i="15"/>
  <c r="AC615" i="15"/>
  <c r="AA615" i="15"/>
  <c r="Z615" i="15"/>
  <c r="AD614" i="15"/>
  <c r="AC614" i="15"/>
  <c r="AA614" i="15"/>
  <c r="Z614" i="15"/>
  <c r="AD613" i="15"/>
  <c r="AC613" i="15"/>
  <c r="AA613" i="15"/>
  <c r="Z613" i="15"/>
  <c r="AD612" i="15"/>
  <c r="AC612" i="15"/>
  <c r="AA612" i="15"/>
  <c r="Z612" i="15"/>
  <c r="AD611" i="15"/>
  <c r="AC611" i="15"/>
  <c r="AA611" i="15"/>
  <c r="Z611" i="15"/>
  <c r="AD610" i="15"/>
  <c r="AC610" i="15"/>
  <c r="AA610" i="15"/>
  <c r="Z610" i="15"/>
  <c r="AD609" i="15"/>
  <c r="AC609" i="15"/>
  <c r="AA609" i="15"/>
  <c r="Z609" i="15"/>
  <c r="AD608" i="15"/>
  <c r="AC608" i="15"/>
  <c r="AA608" i="15"/>
  <c r="Z608" i="15"/>
  <c r="AD607" i="15"/>
  <c r="AC607" i="15"/>
  <c r="AA607" i="15"/>
  <c r="Z607" i="15"/>
  <c r="AD606" i="15"/>
  <c r="AC606" i="15"/>
  <c r="AA606" i="15"/>
  <c r="Z606" i="15"/>
  <c r="AD605" i="15"/>
  <c r="AC605" i="15"/>
  <c r="AA605" i="15"/>
  <c r="Z605" i="15"/>
  <c r="AD604" i="15"/>
  <c r="AC604" i="15"/>
  <c r="AA604" i="15"/>
  <c r="Z604" i="15"/>
  <c r="AD603" i="15"/>
  <c r="AC603" i="15"/>
  <c r="AA603" i="15"/>
  <c r="Z603" i="15"/>
  <c r="AD602" i="15"/>
  <c r="AC602" i="15"/>
  <c r="AA602" i="15"/>
  <c r="Z602" i="15"/>
  <c r="AD601" i="15"/>
  <c r="AC601" i="15"/>
  <c r="AA601" i="15"/>
  <c r="Z601" i="15"/>
  <c r="AD600" i="15"/>
  <c r="AC600" i="15"/>
  <c r="AA600" i="15"/>
  <c r="Z600" i="15"/>
  <c r="AD599" i="15"/>
  <c r="AC599" i="15"/>
  <c r="AA599" i="15"/>
  <c r="Z599" i="15"/>
  <c r="AD598" i="15"/>
  <c r="AC598" i="15"/>
  <c r="AA598" i="15"/>
  <c r="Z598" i="15"/>
  <c r="AD597" i="15"/>
  <c r="AC597" i="15"/>
  <c r="AA597" i="15"/>
  <c r="Z597" i="15"/>
  <c r="AD596" i="15"/>
  <c r="AC596" i="15"/>
  <c r="AA596" i="15"/>
  <c r="Z596" i="15"/>
  <c r="AD595" i="15"/>
  <c r="AC595" i="15"/>
  <c r="AA595" i="15"/>
  <c r="Z595" i="15"/>
  <c r="AD594" i="15"/>
  <c r="AC594" i="15"/>
  <c r="AA594" i="15"/>
  <c r="Z594" i="15"/>
  <c r="AD593" i="15"/>
  <c r="AC593" i="15"/>
  <c r="AA593" i="15"/>
  <c r="Z593" i="15"/>
  <c r="AD592" i="15"/>
  <c r="AC592" i="15"/>
  <c r="AA592" i="15"/>
  <c r="Z592" i="15"/>
  <c r="AD591" i="15"/>
  <c r="AC591" i="15"/>
  <c r="AA591" i="15"/>
  <c r="Z591" i="15"/>
  <c r="AD590" i="15"/>
  <c r="AC590" i="15"/>
  <c r="AA590" i="15"/>
  <c r="Z590" i="15"/>
  <c r="AD589" i="15"/>
  <c r="AC589" i="15"/>
  <c r="AA589" i="15"/>
  <c r="Z589" i="15"/>
  <c r="AD588" i="15"/>
  <c r="AC588" i="15"/>
  <c r="AA588" i="15"/>
  <c r="Z588" i="15"/>
  <c r="AD587" i="15"/>
  <c r="AC587" i="15"/>
  <c r="AA587" i="15"/>
  <c r="Z587" i="15"/>
  <c r="AD586" i="15"/>
  <c r="AC586" i="15"/>
  <c r="AA586" i="15"/>
  <c r="Z586" i="15"/>
  <c r="AD585" i="15"/>
  <c r="AC585" i="15"/>
  <c r="AA585" i="15"/>
  <c r="Z585" i="15"/>
  <c r="AD584" i="15"/>
  <c r="AC584" i="15"/>
  <c r="AA584" i="15"/>
  <c r="Z584" i="15"/>
  <c r="AD583" i="15"/>
  <c r="AC583" i="15"/>
  <c r="AA583" i="15"/>
  <c r="Z583" i="15"/>
  <c r="AD582" i="15"/>
  <c r="AC582" i="15"/>
  <c r="AA582" i="15"/>
  <c r="Z582" i="15"/>
  <c r="AD581" i="15"/>
  <c r="AC581" i="15"/>
  <c r="AA581" i="15"/>
  <c r="Z581" i="15"/>
  <c r="AD580" i="15"/>
  <c r="AC580" i="15"/>
  <c r="AA580" i="15"/>
  <c r="Z580" i="15"/>
  <c r="AD579" i="15"/>
  <c r="AC579" i="15"/>
  <c r="AA579" i="15"/>
  <c r="Z579" i="15"/>
  <c r="AD578" i="15"/>
  <c r="AC578" i="15"/>
  <c r="AA578" i="15"/>
  <c r="Z578" i="15"/>
  <c r="AD577" i="15"/>
  <c r="AC577" i="15"/>
  <c r="AA577" i="15"/>
  <c r="Z577" i="15"/>
  <c r="AD576" i="15"/>
  <c r="AC576" i="15"/>
  <c r="AA576" i="15"/>
  <c r="Z576" i="15"/>
  <c r="AD575" i="15"/>
  <c r="AC575" i="15"/>
  <c r="AA575" i="15"/>
  <c r="Z575" i="15"/>
  <c r="AD574" i="15"/>
  <c r="AC574" i="15"/>
  <c r="AA574" i="15"/>
  <c r="Z574" i="15"/>
  <c r="AD573" i="15"/>
  <c r="AC573" i="15"/>
  <c r="AA573" i="15"/>
  <c r="Z573" i="15"/>
  <c r="AD572" i="15"/>
  <c r="AC572" i="15"/>
  <c r="AA572" i="15"/>
  <c r="Z572" i="15"/>
  <c r="AD571" i="15"/>
  <c r="AC571" i="15"/>
  <c r="AA571" i="15"/>
  <c r="Z571" i="15"/>
  <c r="AD570" i="15"/>
  <c r="AC570" i="15"/>
  <c r="AA570" i="15"/>
  <c r="Z570" i="15"/>
  <c r="AD569" i="15"/>
  <c r="AC569" i="15"/>
  <c r="AA569" i="15"/>
  <c r="Z569" i="15"/>
  <c r="AD568" i="15"/>
  <c r="AC568" i="15"/>
  <c r="AA568" i="15"/>
  <c r="Z568" i="15"/>
  <c r="AD567" i="15"/>
  <c r="AC567" i="15"/>
  <c r="AA567" i="15"/>
  <c r="Z567" i="15"/>
  <c r="AD566" i="15"/>
  <c r="AC566" i="15"/>
  <c r="AA566" i="15"/>
  <c r="Z566" i="15"/>
  <c r="AD565" i="15"/>
  <c r="AC565" i="15"/>
  <c r="AA565" i="15"/>
  <c r="Z565" i="15"/>
  <c r="AD564" i="15"/>
  <c r="AC564" i="15"/>
  <c r="AA564" i="15"/>
  <c r="Z564" i="15"/>
  <c r="AD563" i="15"/>
  <c r="AC563" i="15"/>
  <c r="AA563" i="15"/>
  <c r="Z563" i="15"/>
  <c r="AD562" i="15"/>
  <c r="AC562" i="15"/>
  <c r="AA562" i="15"/>
  <c r="Z562" i="15"/>
  <c r="AD561" i="15"/>
  <c r="AC561" i="15"/>
  <c r="AA561" i="15"/>
  <c r="Z561" i="15"/>
  <c r="AD560" i="15"/>
  <c r="AC560" i="15"/>
  <c r="AA560" i="15"/>
  <c r="Z560" i="15"/>
  <c r="AD559" i="15"/>
  <c r="AC559" i="15"/>
  <c r="AA559" i="15"/>
  <c r="Z559" i="15"/>
  <c r="AD558" i="15"/>
  <c r="AC558" i="15"/>
  <c r="AA558" i="15"/>
  <c r="Z558" i="15"/>
  <c r="AD557" i="15"/>
  <c r="AC557" i="15"/>
  <c r="AA557" i="15"/>
  <c r="Z557" i="15"/>
  <c r="AD556" i="15"/>
  <c r="AC556" i="15"/>
  <c r="AA556" i="15"/>
  <c r="Z556" i="15"/>
  <c r="AD555" i="15"/>
  <c r="AC555" i="15"/>
  <c r="AA555" i="15"/>
  <c r="Z555" i="15"/>
  <c r="AD554" i="15"/>
  <c r="AC554" i="15"/>
  <c r="AA554" i="15"/>
  <c r="Z554" i="15"/>
  <c r="AD553" i="15"/>
  <c r="AC553" i="15"/>
  <c r="AA553" i="15"/>
  <c r="Z553" i="15"/>
  <c r="AD552" i="15"/>
  <c r="AC552" i="15"/>
  <c r="AA552" i="15"/>
  <c r="Z552" i="15"/>
  <c r="AD551" i="15"/>
  <c r="AC551" i="15"/>
  <c r="AA551" i="15"/>
  <c r="Z551" i="15"/>
  <c r="AD550" i="15"/>
  <c r="AC550" i="15"/>
  <c r="AA550" i="15"/>
  <c r="Z550" i="15"/>
  <c r="AD549" i="15"/>
  <c r="AC549" i="15"/>
  <c r="AA549" i="15"/>
  <c r="Z549" i="15"/>
  <c r="AD548" i="15"/>
  <c r="AC548" i="15"/>
  <c r="AA548" i="15"/>
  <c r="Z548" i="15"/>
  <c r="AD547" i="15"/>
  <c r="AC547" i="15"/>
  <c r="AA547" i="15"/>
  <c r="Z547" i="15"/>
  <c r="AD546" i="15"/>
  <c r="AC546" i="15"/>
  <c r="AA546" i="15"/>
  <c r="Z546" i="15"/>
  <c r="AD545" i="15"/>
  <c r="AC545" i="15"/>
  <c r="AA545" i="15"/>
  <c r="Z545" i="15"/>
  <c r="AD544" i="15"/>
  <c r="AC544" i="15"/>
  <c r="AA544" i="15"/>
  <c r="Z544" i="15"/>
  <c r="AD543" i="15"/>
  <c r="AC543" i="15"/>
  <c r="AA543" i="15"/>
  <c r="Z543" i="15"/>
  <c r="AD542" i="15"/>
  <c r="AC542" i="15"/>
  <c r="AA542" i="15"/>
  <c r="Z542" i="15"/>
  <c r="AD541" i="15"/>
  <c r="AC541" i="15"/>
  <c r="AA541" i="15"/>
  <c r="Z541" i="15"/>
  <c r="AD540" i="15"/>
  <c r="AC540" i="15"/>
  <c r="AA540" i="15"/>
  <c r="Z540" i="15"/>
  <c r="AD539" i="15"/>
  <c r="AC539" i="15"/>
  <c r="AA539" i="15"/>
  <c r="Z539" i="15"/>
  <c r="AD538" i="15"/>
  <c r="AC538" i="15"/>
  <c r="AA538" i="15"/>
  <c r="Z538" i="15"/>
  <c r="AD537" i="15"/>
  <c r="AC537" i="15"/>
  <c r="AA537" i="15"/>
  <c r="Z537" i="15"/>
  <c r="AD536" i="15"/>
  <c r="AC536" i="15"/>
  <c r="AA536" i="15"/>
  <c r="Z536" i="15"/>
  <c r="AD535" i="15"/>
  <c r="AC535" i="15"/>
  <c r="AA535" i="15"/>
  <c r="Z535" i="15"/>
  <c r="AD534" i="15"/>
  <c r="AC534" i="15"/>
  <c r="AA534" i="15"/>
  <c r="Z534" i="15"/>
  <c r="AD533" i="15"/>
  <c r="AC533" i="15"/>
  <c r="AA533" i="15"/>
  <c r="Z533" i="15"/>
  <c r="AD532" i="15"/>
  <c r="AC532" i="15"/>
  <c r="AA532" i="15"/>
  <c r="Z532" i="15"/>
  <c r="AD531" i="15"/>
  <c r="AC531" i="15"/>
  <c r="AA531" i="15"/>
  <c r="Z531" i="15"/>
  <c r="AD530" i="15"/>
  <c r="AC530" i="15"/>
  <c r="AA530" i="15"/>
  <c r="Z530" i="15"/>
  <c r="AD529" i="15"/>
  <c r="AC529" i="15"/>
  <c r="AA529" i="15"/>
  <c r="Z529" i="15"/>
  <c r="AD528" i="15"/>
  <c r="AC528" i="15"/>
  <c r="AA528" i="15"/>
  <c r="Z528" i="15"/>
  <c r="AD527" i="15"/>
  <c r="AC527" i="15"/>
  <c r="AA527" i="15"/>
  <c r="Z527" i="15"/>
  <c r="AD526" i="15"/>
  <c r="AC526" i="15"/>
  <c r="AA526" i="15"/>
  <c r="Z526" i="15"/>
  <c r="AD525" i="15"/>
  <c r="AC525" i="15"/>
  <c r="AA525" i="15"/>
  <c r="Z525" i="15"/>
  <c r="AD524" i="15"/>
  <c r="AC524" i="15"/>
  <c r="AA524" i="15"/>
  <c r="Z524" i="15"/>
  <c r="AD523" i="15"/>
  <c r="AC523" i="15"/>
  <c r="AA523" i="15"/>
  <c r="Z523" i="15"/>
  <c r="AD522" i="15"/>
  <c r="AC522" i="15"/>
  <c r="AA522" i="15"/>
  <c r="Z522" i="15"/>
  <c r="AD521" i="15"/>
  <c r="AC521" i="15"/>
  <c r="AA521" i="15"/>
  <c r="Z521" i="15"/>
  <c r="AD520" i="15"/>
  <c r="AC520" i="15"/>
  <c r="AA520" i="15"/>
  <c r="Z520" i="15"/>
  <c r="AD519" i="15"/>
  <c r="AC519" i="15"/>
  <c r="AA519" i="15"/>
  <c r="Z519" i="15"/>
  <c r="AD518" i="15"/>
  <c r="AC518" i="15"/>
  <c r="AA518" i="15"/>
  <c r="Z518" i="15"/>
  <c r="AD517" i="15"/>
  <c r="AC517" i="15"/>
  <c r="AA517" i="15"/>
  <c r="Z517" i="15"/>
  <c r="AD516" i="15"/>
  <c r="AC516" i="15"/>
  <c r="AA516" i="15"/>
  <c r="Z516" i="15"/>
  <c r="AD515" i="15"/>
  <c r="AC515" i="15"/>
  <c r="AA515" i="15"/>
  <c r="Z515" i="15"/>
  <c r="AD514" i="15"/>
  <c r="AC514" i="15"/>
  <c r="AA514" i="15"/>
  <c r="Z514" i="15"/>
  <c r="AD513" i="15"/>
  <c r="AC513" i="15"/>
  <c r="AA513" i="15"/>
  <c r="Z513" i="15"/>
  <c r="AD512" i="15"/>
  <c r="AC512" i="15"/>
  <c r="AA512" i="15"/>
  <c r="Z512" i="15"/>
  <c r="AD511" i="15"/>
  <c r="AC511" i="15"/>
  <c r="AA511" i="15"/>
  <c r="Z511" i="15"/>
  <c r="AD510" i="15"/>
  <c r="AC510" i="15"/>
  <c r="AA510" i="15"/>
  <c r="Z510" i="15"/>
  <c r="AD509" i="15"/>
  <c r="AC509" i="15"/>
  <c r="AA509" i="15"/>
  <c r="Z509" i="15"/>
  <c r="AD508" i="15"/>
  <c r="AC508" i="15"/>
  <c r="AA508" i="15"/>
  <c r="Z508" i="15"/>
  <c r="AD507" i="15"/>
  <c r="AC507" i="15"/>
  <c r="AA507" i="15"/>
  <c r="Z507" i="15"/>
  <c r="AD506" i="15"/>
  <c r="AC506" i="15"/>
  <c r="AA506" i="15"/>
  <c r="Z506" i="15"/>
  <c r="AD505" i="15"/>
  <c r="AC505" i="15"/>
  <c r="AA505" i="15"/>
  <c r="Z505" i="15"/>
  <c r="AD504" i="15"/>
  <c r="AC504" i="15"/>
  <c r="AA504" i="15"/>
  <c r="Z504" i="15"/>
  <c r="AD503" i="15"/>
  <c r="AC503" i="15"/>
  <c r="AA503" i="15"/>
  <c r="Z503" i="15"/>
  <c r="AD502" i="15"/>
  <c r="AC502" i="15"/>
  <c r="AA502" i="15"/>
  <c r="Z502" i="15"/>
  <c r="AD501" i="15"/>
  <c r="AC501" i="15"/>
  <c r="AA501" i="15"/>
  <c r="Z501" i="15"/>
  <c r="AD500" i="15"/>
  <c r="AC500" i="15"/>
  <c r="AA500" i="15"/>
  <c r="Z500" i="15"/>
  <c r="AD499" i="15"/>
  <c r="AC499" i="15"/>
  <c r="AA499" i="15"/>
  <c r="Z499" i="15"/>
  <c r="AD498" i="15"/>
  <c r="AC498" i="15"/>
  <c r="AA498" i="15"/>
  <c r="Z498" i="15"/>
  <c r="AD497" i="15"/>
  <c r="AC497" i="15"/>
  <c r="AA497" i="15"/>
  <c r="Z497" i="15"/>
  <c r="AD496" i="15"/>
  <c r="AC496" i="15"/>
  <c r="AA496" i="15"/>
  <c r="Z496" i="15"/>
  <c r="AD495" i="15"/>
  <c r="AC495" i="15"/>
  <c r="AA495" i="15"/>
  <c r="Z495" i="15"/>
  <c r="AD494" i="15"/>
  <c r="AC494" i="15"/>
  <c r="AA494" i="15"/>
  <c r="Z494" i="15"/>
  <c r="AD493" i="15"/>
  <c r="AC493" i="15"/>
  <c r="AA493" i="15"/>
  <c r="Z493" i="15"/>
  <c r="AD492" i="15"/>
  <c r="AC492" i="15"/>
  <c r="AA492" i="15"/>
  <c r="Z492" i="15"/>
  <c r="AD491" i="15"/>
  <c r="AC491" i="15"/>
  <c r="AA491" i="15"/>
  <c r="Z491" i="15"/>
  <c r="AD490" i="15"/>
  <c r="AC490" i="15"/>
  <c r="AA490" i="15"/>
  <c r="Z490" i="15"/>
  <c r="AD489" i="15"/>
  <c r="AC489" i="15"/>
  <c r="AA489" i="15"/>
  <c r="Z489" i="15"/>
  <c r="AD488" i="15"/>
  <c r="AC488" i="15"/>
  <c r="AA488" i="15"/>
  <c r="Z488" i="15"/>
  <c r="AD487" i="15"/>
  <c r="AC487" i="15"/>
  <c r="AA487" i="15"/>
  <c r="Z487" i="15"/>
  <c r="AD486" i="15"/>
  <c r="AC486" i="15"/>
  <c r="AA486" i="15"/>
  <c r="Z486" i="15"/>
  <c r="AD485" i="15"/>
  <c r="AC485" i="15"/>
  <c r="AA485" i="15"/>
  <c r="Z485" i="15"/>
  <c r="AD484" i="15"/>
  <c r="AC484" i="15"/>
  <c r="AA484" i="15"/>
  <c r="Z484" i="15"/>
  <c r="AD483" i="15"/>
  <c r="AC483" i="15"/>
  <c r="AA483" i="15"/>
  <c r="Z483" i="15"/>
  <c r="AD482" i="15"/>
  <c r="AC482" i="15"/>
  <c r="AA482" i="15"/>
  <c r="Z482" i="15"/>
  <c r="AD481" i="15"/>
  <c r="AC481" i="15"/>
  <c r="AA481" i="15"/>
  <c r="Z481" i="15"/>
  <c r="AD480" i="15"/>
  <c r="AC480" i="15"/>
  <c r="AA480" i="15"/>
  <c r="Z480" i="15"/>
  <c r="AD479" i="15"/>
  <c r="AC479" i="15"/>
  <c r="AA479" i="15"/>
  <c r="Z479" i="15"/>
  <c r="AD478" i="15"/>
  <c r="AC478" i="15"/>
  <c r="AA478" i="15"/>
  <c r="Z478" i="15"/>
  <c r="AD477" i="15"/>
  <c r="AC477" i="15"/>
  <c r="AA477" i="15"/>
  <c r="Z477" i="15"/>
  <c r="AD476" i="15"/>
  <c r="AC476" i="15"/>
  <c r="AA476" i="15"/>
  <c r="Z476" i="15"/>
  <c r="AD475" i="15"/>
  <c r="AC475" i="15"/>
  <c r="AA475" i="15"/>
  <c r="Z475" i="15"/>
  <c r="AD474" i="15"/>
  <c r="AC474" i="15"/>
  <c r="AA474" i="15"/>
  <c r="Z474" i="15"/>
  <c r="AD473" i="15"/>
  <c r="AC473" i="15"/>
  <c r="AA473" i="15"/>
  <c r="Z473" i="15"/>
  <c r="AD472" i="15"/>
  <c r="AC472" i="15"/>
  <c r="AA472" i="15"/>
  <c r="Z472" i="15"/>
  <c r="AD471" i="15"/>
  <c r="AC471" i="15"/>
  <c r="AA471" i="15"/>
  <c r="Z471" i="15"/>
  <c r="AD470" i="15"/>
  <c r="AC470" i="15"/>
  <c r="AA470" i="15"/>
  <c r="Z470" i="15"/>
  <c r="AD469" i="15"/>
  <c r="AC469" i="15"/>
  <c r="AA469" i="15"/>
  <c r="Z469" i="15"/>
  <c r="AD468" i="15"/>
  <c r="AC468" i="15"/>
  <c r="AA468" i="15"/>
  <c r="Z468" i="15"/>
  <c r="AD467" i="15"/>
  <c r="AC467" i="15"/>
  <c r="AA467" i="15"/>
  <c r="Z467" i="15"/>
  <c r="AD466" i="15"/>
  <c r="AC466" i="15"/>
  <c r="AA466" i="15"/>
  <c r="Z466" i="15"/>
  <c r="AD465" i="15"/>
  <c r="AC465" i="15"/>
  <c r="AA465" i="15"/>
  <c r="Z465" i="15"/>
  <c r="AD464" i="15"/>
  <c r="AC464" i="15"/>
  <c r="AA464" i="15"/>
  <c r="Z464" i="15"/>
  <c r="AD463" i="15"/>
  <c r="AC463" i="15"/>
  <c r="AA463" i="15"/>
  <c r="Z463" i="15"/>
  <c r="AD462" i="15"/>
  <c r="AC462" i="15"/>
  <c r="AA462" i="15"/>
  <c r="Z462" i="15"/>
  <c r="AD461" i="15"/>
  <c r="AC461" i="15"/>
  <c r="AA461" i="15"/>
  <c r="Z461" i="15"/>
  <c r="AD460" i="15"/>
  <c r="AC460" i="15"/>
  <c r="AA460" i="15"/>
  <c r="Z460" i="15"/>
  <c r="AD459" i="15"/>
  <c r="AC459" i="15"/>
  <c r="AA459" i="15"/>
  <c r="Z459" i="15"/>
  <c r="AD458" i="15"/>
  <c r="AC458" i="15"/>
  <c r="AA458" i="15"/>
  <c r="Z458" i="15"/>
  <c r="AD457" i="15"/>
  <c r="AC457" i="15"/>
  <c r="AA457" i="15"/>
  <c r="Z457" i="15"/>
  <c r="AD456" i="15"/>
  <c r="AC456" i="15"/>
  <c r="AA456" i="15"/>
  <c r="Z456" i="15"/>
  <c r="AD455" i="15"/>
  <c r="AC455" i="15"/>
  <c r="AA455" i="15"/>
  <c r="Z455" i="15"/>
  <c r="AD454" i="15"/>
  <c r="AC454" i="15"/>
  <c r="AA454" i="15"/>
  <c r="Z454" i="15"/>
  <c r="AD453" i="15"/>
  <c r="AC453" i="15"/>
  <c r="AA453" i="15"/>
  <c r="Z453" i="15"/>
  <c r="AD452" i="15"/>
  <c r="AC452" i="15"/>
  <c r="AA452" i="15"/>
  <c r="Z452" i="15"/>
  <c r="AD451" i="15"/>
  <c r="AC451" i="15"/>
  <c r="AA451" i="15"/>
  <c r="Z451" i="15"/>
  <c r="AD450" i="15"/>
  <c r="AC450" i="15"/>
  <c r="AA450" i="15"/>
  <c r="Z450" i="15"/>
  <c r="AD449" i="15"/>
  <c r="AC449" i="15"/>
  <c r="AA449" i="15"/>
  <c r="Z449" i="15"/>
  <c r="AD448" i="15"/>
  <c r="AC448" i="15"/>
  <c r="AA448" i="15"/>
  <c r="Z448" i="15"/>
  <c r="AD447" i="15"/>
  <c r="AC447" i="15"/>
  <c r="AA447" i="15"/>
  <c r="Z447" i="15"/>
  <c r="AD446" i="15"/>
  <c r="AC446" i="15"/>
  <c r="AA446" i="15"/>
  <c r="Z446" i="15"/>
  <c r="AD445" i="15"/>
  <c r="AC445" i="15"/>
  <c r="AA445" i="15"/>
  <c r="Z445" i="15"/>
  <c r="AD444" i="15"/>
  <c r="AC444" i="15"/>
  <c r="AA444" i="15"/>
  <c r="Z444" i="15"/>
  <c r="AD443" i="15"/>
  <c r="AC443" i="15"/>
  <c r="AA443" i="15"/>
  <c r="Z443" i="15"/>
  <c r="AD442" i="15"/>
  <c r="AC442" i="15"/>
  <c r="AA442" i="15"/>
  <c r="Z442" i="15"/>
  <c r="AD441" i="15"/>
  <c r="AC441" i="15"/>
  <c r="AA441" i="15"/>
  <c r="Z441" i="15"/>
  <c r="AD440" i="15"/>
  <c r="AC440" i="15"/>
  <c r="AA440" i="15"/>
  <c r="Z440" i="15"/>
  <c r="AD439" i="15"/>
  <c r="AC439" i="15"/>
  <c r="AA439" i="15"/>
  <c r="Z439" i="15"/>
  <c r="AD438" i="15"/>
  <c r="AC438" i="15"/>
  <c r="AA438" i="15"/>
  <c r="Z438" i="15"/>
  <c r="AD437" i="15"/>
  <c r="AC437" i="15"/>
  <c r="AA437" i="15"/>
  <c r="Z437" i="15"/>
  <c r="AD436" i="15"/>
  <c r="AC436" i="15"/>
  <c r="AA436" i="15"/>
  <c r="Z436" i="15"/>
  <c r="AD435" i="15"/>
  <c r="AC435" i="15"/>
  <c r="AA435" i="15"/>
  <c r="Z435" i="15"/>
  <c r="AD434" i="15"/>
  <c r="AC434" i="15"/>
  <c r="AA434" i="15"/>
  <c r="Z434" i="15"/>
  <c r="AD433" i="15"/>
  <c r="AC433" i="15"/>
  <c r="AA433" i="15"/>
  <c r="Z433" i="15"/>
  <c r="AD432" i="15"/>
  <c r="AC432" i="15"/>
  <c r="AA432" i="15"/>
  <c r="Z432" i="15"/>
  <c r="AD431" i="15"/>
  <c r="AC431" i="15"/>
  <c r="AA431" i="15"/>
  <c r="Z431" i="15"/>
  <c r="AD430" i="15"/>
  <c r="AC430" i="15"/>
  <c r="AA430" i="15"/>
  <c r="Z430" i="15"/>
  <c r="AD429" i="15"/>
  <c r="AC429" i="15"/>
  <c r="AA429" i="15"/>
  <c r="Z429" i="15"/>
  <c r="AD428" i="15"/>
  <c r="AC428" i="15"/>
  <c r="AA428" i="15"/>
  <c r="Z428" i="15"/>
  <c r="AD427" i="15"/>
  <c r="AC427" i="15"/>
  <c r="AA427" i="15"/>
  <c r="Z427" i="15"/>
  <c r="AD426" i="15"/>
  <c r="AC426" i="15"/>
  <c r="AA426" i="15"/>
  <c r="Z426" i="15"/>
  <c r="AD425" i="15"/>
  <c r="AC425" i="15"/>
  <c r="AA425" i="15"/>
  <c r="Z425" i="15"/>
  <c r="AD424" i="15"/>
  <c r="AC424" i="15"/>
  <c r="AA424" i="15"/>
  <c r="Z424" i="15"/>
  <c r="AD423" i="15"/>
  <c r="AC423" i="15"/>
  <c r="AA423" i="15"/>
  <c r="Z423" i="15"/>
  <c r="AD422" i="15"/>
  <c r="AC422" i="15"/>
  <c r="AA422" i="15"/>
  <c r="Z422" i="15"/>
  <c r="AD421" i="15"/>
  <c r="AC421" i="15"/>
  <c r="AA421" i="15"/>
  <c r="Z421" i="15"/>
  <c r="AD420" i="15"/>
  <c r="AC420" i="15"/>
  <c r="AA420" i="15"/>
  <c r="Z420" i="15"/>
  <c r="AD419" i="15"/>
  <c r="AC419" i="15"/>
  <c r="AA419" i="15"/>
  <c r="Z419" i="15"/>
  <c r="AD418" i="15"/>
  <c r="AC418" i="15"/>
  <c r="AA418" i="15"/>
  <c r="Z418" i="15"/>
  <c r="AD417" i="15"/>
  <c r="AC417" i="15"/>
  <c r="AA417" i="15"/>
  <c r="Z417" i="15"/>
  <c r="AD416" i="15"/>
  <c r="AC416" i="15"/>
  <c r="AA416" i="15"/>
  <c r="Z416" i="15"/>
  <c r="AD415" i="15"/>
  <c r="AC415" i="15"/>
  <c r="AA415" i="15"/>
  <c r="Z415" i="15"/>
  <c r="AD414" i="15"/>
  <c r="AC414" i="15"/>
  <c r="AA414" i="15"/>
  <c r="Z414" i="15"/>
  <c r="AD413" i="15"/>
  <c r="AC413" i="15"/>
  <c r="AA413" i="15"/>
  <c r="Z413" i="15"/>
  <c r="AD412" i="15"/>
  <c r="AC412" i="15"/>
  <c r="AA412" i="15"/>
  <c r="Z412" i="15"/>
  <c r="AD411" i="15"/>
  <c r="AC411" i="15"/>
  <c r="AA411" i="15"/>
  <c r="Z411" i="15"/>
  <c r="AD410" i="15"/>
  <c r="AC410" i="15"/>
  <c r="AA410" i="15"/>
  <c r="Z410" i="15"/>
  <c r="AD409" i="15"/>
  <c r="AC409" i="15"/>
  <c r="AA409" i="15"/>
  <c r="Z409" i="15"/>
  <c r="AD408" i="15"/>
  <c r="AC408" i="15"/>
  <c r="AA408" i="15"/>
  <c r="Z408" i="15"/>
  <c r="AD407" i="15"/>
  <c r="AC407" i="15"/>
  <c r="AA407" i="15"/>
  <c r="Z407" i="15"/>
  <c r="AD406" i="15"/>
  <c r="AC406" i="15"/>
  <c r="AA406" i="15"/>
  <c r="Z406" i="15"/>
  <c r="AD405" i="15"/>
  <c r="AC405" i="15"/>
  <c r="AA405" i="15"/>
  <c r="Z405" i="15"/>
  <c r="AD404" i="15"/>
  <c r="AC404" i="15"/>
  <c r="AA404" i="15"/>
  <c r="Z404" i="15"/>
  <c r="AD403" i="15"/>
  <c r="AC403" i="15"/>
  <c r="AA403" i="15"/>
  <c r="Z403" i="15"/>
  <c r="AD402" i="15"/>
  <c r="AC402" i="15"/>
  <c r="AA402" i="15"/>
  <c r="Z402" i="15"/>
  <c r="AD401" i="15"/>
  <c r="AC401" i="15"/>
  <c r="AA401" i="15"/>
  <c r="Z401" i="15"/>
  <c r="AD400" i="15"/>
  <c r="AC400" i="15"/>
  <c r="AA400" i="15"/>
  <c r="Z400" i="15"/>
  <c r="AD399" i="15"/>
  <c r="AC399" i="15"/>
  <c r="AA399" i="15"/>
  <c r="Z399" i="15"/>
  <c r="AD398" i="15"/>
  <c r="AC398" i="15"/>
  <c r="AA398" i="15"/>
  <c r="Z398" i="15"/>
  <c r="AD397" i="15"/>
  <c r="AC397" i="15"/>
  <c r="AA397" i="15"/>
  <c r="Z397" i="15"/>
  <c r="AD396" i="15"/>
  <c r="AC396" i="15"/>
  <c r="AA396" i="15"/>
  <c r="Z396" i="15"/>
  <c r="AD395" i="15"/>
  <c r="AC395" i="15"/>
  <c r="AA395" i="15"/>
  <c r="Z395" i="15"/>
  <c r="AD394" i="15"/>
  <c r="AC394" i="15"/>
  <c r="AA394" i="15"/>
  <c r="Z394" i="15"/>
  <c r="AD393" i="15"/>
  <c r="AC393" i="15"/>
  <c r="AA393" i="15"/>
  <c r="Z393" i="15"/>
  <c r="AD392" i="15"/>
  <c r="AC392" i="15"/>
  <c r="AA392" i="15"/>
  <c r="Z392" i="15"/>
  <c r="AD391" i="15"/>
  <c r="AC391" i="15"/>
  <c r="AA391" i="15"/>
  <c r="Z391" i="15"/>
  <c r="AD390" i="15"/>
  <c r="AC390" i="15"/>
  <c r="AA390" i="15"/>
  <c r="Z390" i="15"/>
  <c r="AD389" i="15"/>
  <c r="AC389" i="15"/>
  <c r="AA389" i="15"/>
  <c r="Z389" i="15"/>
  <c r="AD388" i="15"/>
  <c r="AC388" i="15"/>
  <c r="AA388" i="15"/>
  <c r="Z388" i="15"/>
  <c r="AD387" i="15"/>
  <c r="AC387" i="15"/>
  <c r="AA387" i="15"/>
  <c r="Z387" i="15"/>
  <c r="AD386" i="15"/>
  <c r="AC386" i="15"/>
  <c r="AA386" i="15"/>
  <c r="Z386" i="15"/>
  <c r="AD385" i="15"/>
  <c r="AC385" i="15"/>
  <c r="AA385" i="15"/>
  <c r="Z385" i="15"/>
  <c r="AD384" i="15"/>
  <c r="AC384" i="15"/>
  <c r="AA384" i="15"/>
  <c r="Z384" i="15"/>
  <c r="AD383" i="15"/>
  <c r="AC383" i="15"/>
  <c r="AA383" i="15"/>
  <c r="Z383" i="15"/>
  <c r="AD382" i="15"/>
  <c r="AC382" i="15"/>
  <c r="AA382" i="15"/>
  <c r="Z382" i="15"/>
  <c r="AD381" i="15"/>
  <c r="AC381" i="15"/>
  <c r="AA381" i="15"/>
  <c r="Z381" i="15"/>
  <c r="AD380" i="15"/>
  <c r="AC380" i="15"/>
  <c r="AA380" i="15"/>
  <c r="Z380" i="15"/>
  <c r="AD379" i="15"/>
  <c r="AC379" i="15"/>
  <c r="AA379" i="15"/>
  <c r="Z379" i="15"/>
  <c r="AD378" i="15"/>
  <c r="AC378" i="15"/>
  <c r="AA378" i="15"/>
  <c r="Z378" i="15"/>
  <c r="AD377" i="15"/>
  <c r="AC377" i="15"/>
  <c r="AA377" i="15"/>
  <c r="Z377" i="15"/>
  <c r="AD376" i="15"/>
  <c r="AC376" i="15"/>
  <c r="AA376" i="15"/>
  <c r="Z376" i="15"/>
  <c r="AD375" i="15"/>
  <c r="AC375" i="15"/>
  <c r="AA375" i="15"/>
  <c r="Z375" i="15"/>
  <c r="AD374" i="15"/>
  <c r="AC374" i="15"/>
  <c r="AA374" i="15"/>
  <c r="Z374" i="15"/>
  <c r="AD373" i="15"/>
  <c r="AC373" i="15"/>
  <c r="AA373" i="15"/>
  <c r="Z373" i="15"/>
  <c r="AD372" i="15"/>
  <c r="AC372" i="15"/>
  <c r="AA372" i="15"/>
  <c r="Z372" i="15"/>
  <c r="AD371" i="15"/>
  <c r="AC371" i="15"/>
  <c r="AA371" i="15"/>
  <c r="Z371" i="15"/>
  <c r="AD370" i="15"/>
  <c r="AC370" i="15"/>
  <c r="AA370" i="15"/>
  <c r="Z370" i="15"/>
  <c r="AD369" i="15"/>
  <c r="AC369" i="15"/>
  <c r="AA369" i="15"/>
  <c r="Z369" i="15"/>
  <c r="AD368" i="15"/>
  <c r="AC368" i="15"/>
  <c r="AA368" i="15"/>
  <c r="Z368" i="15"/>
  <c r="AD367" i="15"/>
  <c r="AC367" i="15"/>
  <c r="AA367" i="15"/>
  <c r="Z367" i="15"/>
  <c r="AD366" i="15"/>
  <c r="AC366" i="15"/>
  <c r="AA366" i="15"/>
  <c r="Z366" i="15"/>
  <c r="AD365" i="15"/>
  <c r="AC365" i="15"/>
  <c r="AA365" i="15"/>
  <c r="Z365" i="15"/>
  <c r="AD364" i="15"/>
  <c r="AC364" i="15"/>
  <c r="AA364" i="15"/>
  <c r="Z364" i="15"/>
  <c r="AD363" i="15"/>
  <c r="AC363" i="15"/>
  <c r="AA363" i="15"/>
  <c r="Z363" i="15"/>
  <c r="AD362" i="15"/>
  <c r="AC362" i="15"/>
  <c r="AA362" i="15"/>
  <c r="Z362" i="15"/>
  <c r="AD361" i="15"/>
  <c r="AC361" i="15"/>
  <c r="AA361" i="15"/>
  <c r="Z361" i="15"/>
  <c r="AD360" i="15"/>
  <c r="AC360" i="15"/>
  <c r="AA360" i="15"/>
  <c r="Z360" i="15"/>
  <c r="AD359" i="15"/>
  <c r="AC359" i="15"/>
  <c r="AA359" i="15"/>
  <c r="Z359" i="15"/>
  <c r="AD358" i="15"/>
  <c r="AC358" i="15"/>
  <c r="AA358" i="15"/>
  <c r="Z358" i="15"/>
  <c r="AD357" i="15"/>
  <c r="AC357" i="15"/>
  <c r="AA357" i="15"/>
  <c r="Z357" i="15"/>
  <c r="AD356" i="15"/>
  <c r="AC356" i="15"/>
  <c r="AA356" i="15"/>
  <c r="Z356" i="15"/>
  <c r="AD355" i="15"/>
  <c r="AC355" i="15"/>
  <c r="AA355" i="15"/>
  <c r="Z355" i="15"/>
  <c r="AD354" i="15"/>
  <c r="AC354" i="15"/>
  <c r="AA354" i="15"/>
  <c r="Z354" i="15"/>
  <c r="AD353" i="15"/>
  <c r="AC353" i="15"/>
  <c r="AA353" i="15"/>
  <c r="Z353" i="15"/>
  <c r="AD352" i="15"/>
  <c r="AC352" i="15"/>
  <c r="AA352" i="15"/>
  <c r="Z352" i="15"/>
  <c r="AD351" i="15"/>
  <c r="AC351" i="15"/>
  <c r="AA351" i="15"/>
  <c r="Z351" i="15"/>
  <c r="AD350" i="15"/>
  <c r="AC350" i="15"/>
  <c r="AA350" i="15"/>
  <c r="Z350" i="15"/>
  <c r="AD349" i="15"/>
  <c r="AC349" i="15"/>
  <c r="AA349" i="15"/>
  <c r="Z349" i="15"/>
  <c r="AD348" i="15"/>
  <c r="AC348" i="15"/>
  <c r="AA348" i="15"/>
  <c r="Z348" i="15"/>
  <c r="AD347" i="15"/>
  <c r="AC347" i="15"/>
  <c r="AA347" i="15"/>
  <c r="Z347" i="15"/>
  <c r="AD346" i="15"/>
  <c r="AC346" i="15"/>
  <c r="AA346" i="15"/>
  <c r="Z346" i="15"/>
  <c r="AD345" i="15"/>
  <c r="AC345" i="15"/>
  <c r="AA345" i="15"/>
  <c r="Z345" i="15"/>
  <c r="AD344" i="15"/>
  <c r="AC344" i="15"/>
  <c r="AA344" i="15"/>
  <c r="Z344" i="15"/>
  <c r="AD343" i="15"/>
  <c r="AC343" i="15"/>
  <c r="AA343" i="15"/>
  <c r="Z343" i="15"/>
  <c r="AD342" i="15"/>
  <c r="AC342" i="15"/>
  <c r="AA342" i="15"/>
  <c r="Z342" i="15"/>
  <c r="AD341" i="15"/>
  <c r="AC341" i="15"/>
  <c r="AA341" i="15"/>
  <c r="Z341" i="15"/>
  <c r="AD340" i="15"/>
  <c r="AC340" i="15"/>
  <c r="AA340" i="15"/>
  <c r="Z340" i="15"/>
  <c r="AD339" i="15"/>
  <c r="AC339" i="15"/>
  <c r="AA339" i="15"/>
  <c r="Z339" i="15"/>
  <c r="AD338" i="15"/>
  <c r="AC338" i="15"/>
  <c r="AA338" i="15"/>
  <c r="Z338" i="15"/>
  <c r="AD337" i="15"/>
  <c r="AC337" i="15"/>
  <c r="AA337" i="15"/>
  <c r="Z337" i="15"/>
  <c r="AD336" i="15"/>
  <c r="AC336" i="15"/>
  <c r="AA336" i="15"/>
  <c r="Z336" i="15"/>
  <c r="AD335" i="15"/>
  <c r="AC335" i="15"/>
  <c r="AA335" i="15"/>
  <c r="Z335" i="15"/>
  <c r="AD334" i="15"/>
  <c r="AC334" i="15"/>
  <c r="AA334" i="15"/>
  <c r="Z334" i="15"/>
  <c r="AD333" i="15"/>
  <c r="AC333" i="15"/>
  <c r="AA333" i="15"/>
  <c r="Z333" i="15"/>
  <c r="AD332" i="15"/>
  <c r="AC332" i="15"/>
  <c r="AA332" i="15"/>
  <c r="Z332" i="15"/>
  <c r="AD331" i="15"/>
  <c r="AC331" i="15"/>
  <c r="AA331" i="15"/>
  <c r="Z331" i="15"/>
  <c r="AD330" i="15"/>
  <c r="AC330" i="15"/>
  <c r="AA330" i="15"/>
  <c r="Z330" i="15"/>
  <c r="AD329" i="15"/>
  <c r="AC329" i="15"/>
  <c r="AA329" i="15"/>
  <c r="Z329" i="15"/>
  <c r="AD328" i="15"/>
  <c r="AC328" i="15"/>
  <c r="AA328" i="15"/>
  <c r="Z328" i="15"/>
  <c r="AD327" i="15"/>
  <c r="AC327" i="15"/>
  <c r="AA327" i="15"/>
  <c r="Z327" i="15"/>
  <c r="AD326" i="15"/>
  <c r="AC326" i="15"/>
  <c r="AA326" i="15"/>
  <c r="Z326" i="15"/>
  <c r="AD325" i="15"/>
  <c r="AC325" i="15"/>
  <c r="AA325" i="15"/>
  <c r="Z325" i="15"/>
  <c r="AD324" i="15"/>
  <c r="AC324" i="15"/>
  <c r="AA324" i="15"/>
  <c r="Z324" i="15"/>
  <c r="AD323" i="15"/>
  <c r="AC323" i="15"/>
  <c r="AA323" i="15"/>
  <c r="Z323" i="15"/>
  <c r="AD322" i="15"/>
  <c r="AC322" i="15"/>
  <c r="AA322" i="15"/>
  <c r="Z322" i="15"/>
  <c r="AD321" i="15"/>
  <c r="AC321" i="15"/>
  <c r="AA321" i="15"/>
  <c r="Z321" i="15"/>
  <c r="AD320" i="15"/>
  <c r="AC320" i="15"/>
  <c r="AA320" i="15"/>
  <c r="Z320" i="15"/>
  <c r="AD319" i="15"/>
  <c r="AC319" i="15"/>
  <c r="AA319" i="15"/>
  <c r="Z319" i="15"/>
  <c r="AD318" i="15"/>
  <c r="AC318" i="15"/>
  <c r="AA318" i="15"/>
  <c r="Z318" i="15"/>
  <c r="AD317" i="15"/>
  <c r="AC317" i="15"/>
  <c r="AA317" i="15"/>
  <c r="Z317" i="15"/>
  <c r="AD316" i="15"/>
  <c r="AC316" i="15"/>
  <c r="AA316" i="15"/>
  <c r="Z316" i="15"/>
  <c r="AD315" i="15"/>
  <c r="AC315" i="15"/>
  <c r="AA315" i="15"/>
  <c r="Z315" i="15"/>
  <c r="AD314" i="15"/>
  <c r="AC314" i="15"/>
  <c r="AA314" i="15"/>
  <c r="Z314" i="15"/>
  <c r="AD313" i="15"/>
  <c r="AC313" i="15"/>
  <c r="AA313" i="15"/>
  <c r="Z313" i="15"/>
  <c r="AD312" i="15"/>
  <c r="AC312" i="15"/>
  <c r="AA312" i="15"/>
  <c r="Z312" i="15"/>
  <c r="AD311" i="15"/>
  <c r="AC311" i="15"/>
  <c r="AA311" i="15"/>
  <c r="Z311" i="15"/>
  <c r="AD310" i="15"/>
  <c r="AC310" i="15"/>
  <c r="AA310" i="15"/>
  <c r="Z310" i="15"/>
  <c r="AD309" i="15"/>
  <c r="AC309" i="15"/>
  <c r="AA309" i="15"/>
  <c r="Z309" i="15"/>
  <c r="AD308" i="15"/>
  <c r="AC308" i="15"/>
  <c r="AA308" i="15"/>
  <c r="Z308" i="15"/>
  <c r="AD307" i="15"/>
  <c r="AC307" i="15"/>
  <c r="AA307" i="15"/>
  <c r="Z307" i="15"/>
  <c r="AD306" i="15"/>
  <c r="AC306" i="15"/>
  <c r="AA306" i="15"/>
  <c r="Z306" i="15"/>
  <c r="AD305" i="15"/>
  <c r="AC305" i="15"/>
  <c r="AA305" i="15"/>
  <c r="Z305" i="15"/>
  <c r="AD304" i="15"/>
  <c r="AC304" i="15"/>
  <c r="AA304" i="15"/>
  <c r="Z304" i="15"/>
  <c r="AD303" i="15"/>
  <c r="AC303" i="15"/>
  <c r="AA303" i="15"/>
  <c r="Z303" i="15"/>
  <c r="AD302" i="15"/>
  <c r="AC302" i="15"/>
  <c r="AA302" i="15"/>
  <c r="Z302" i="15"/>
  <c r="AD301" i="15"/>
  <c r="AC301" i="15"/>
  <c r="AA301" i="15"/>
  <c r="Z301" i="15"/>
  <c r="AD300" i="15"/>
  <c r="AC300" i="15"/>
  <c r="AA300" i="15"/>
  <c r="Z300" i="15"/>
  <c r="AD299" i="15"/>
  <c r="AC299" i="15"/>
  <c r="AA299" i="15"/>
  <c r="Z299" i="15"/>
  <c r="AD298" i="15"/>
  <c r="AC298" i="15"/>
  <c r="AA298" i="15"/>
  <c r="Z298" i="15"/>
  <c r="AD297" i="15"/>
  <c r="AC297" i="15"/>
  <c r="AA297" i="15"/>
  <c r="Z297" i="15"/>
  <c r="AD296" i="15"/>
  <c r="AC296" i="15"/>
  <c r="AA296" i="15"/>
  <c r="Z296" i="15"/>
  <c r="AD295" i="15"/>
  <c r="AC295" i="15"/>
  <c r="AA295" i="15"/>
  <c r="Z295" i="15"/>
  <c r="AD294" i="15"/>
  <c r="AC294" i="15"/>
  <c r="AA294" i="15"/>
  <c r="Z294" i="15"/>
  <c r="AD293" i="15"/>
  <c r="AC293" i="15"/>
  <c r="AA293" i="15"/>
  <c r="Z293" i="15"/>
  <c r="AD292" i="15"/>
  <c r="AC292" i="15"/>
  <c r="AA292" i="15"/>
  <c r="Z292" i="15"/>
  <c r="AD291" i="15"/>
  <c r="AC291" i="15"/>
  <c r="AA291" i="15"/>
  <c r="Z291" i="15"/>
  <c r="AD290" i="15"/>
  <c r="AC290" i="15"/>
  <c r="AA290" i="15"/>
  <c r="Z290" i="15"/>
  <c r="AD289" i="15"/>
  <c r="AC289" i="15"/>
  <c r="AA289" i="15"/>
  <c r="Z289" i="15"/>
  <c r="AD288" i="15"/>
  <c r="AC288" i="15"/>
  <c r="AA288" i="15"/>
  <c r="Z288" i="15"/>
  <c r="AD287" i="15"/>
  <c r="AC287" i="15"/>
  <c r="AA287" i="15"/>
  <c r="Z287" i="15"/>
  <c r="AD286" i="15"/>
  <c r="AC286" i="15"/>
  <c r="AA286" i="15"/>
  <c r="Z286" i="15"/>
  <c r="AD285" i="15"/>
  <c r="AC285" i="15"/>
  <c r="AA285" i="15"/>
  <c r="Z285" i="15"/>
  <c r="AD284" i="15"/>
  <c r="AC284" i="15"/>
  <c r="AA284" i="15"/>
  <c r="Z284" i="15"/>
  <c r="AD283" i="15"/>
  <c r="AC283" i="15"/>
  <c r="AA283" i="15"/>
  <c r="Z283" i="15"/>
  <c r="AD282" i="15"/>
  <c r="AC282" i="15"/>
  <c r="AA282" i="15"/>
  <c r="Z282" i="15"/>
  <c r="AD281" i="15"/>
  <c r="AC281" i="15"/>
  <c r="AA281" i="15"/>
  <c r="Z281" i="15"/>
  <c r="AD280" i="15"/>
  <c r="AC280" i="15"/>
  <c r="AA280" i="15"/>
  <c r="Z280" i="15"/>
  <c r="AD279" i="15"/>
  <c r="AC279" i="15"/>
  <c r="AA279" i="15"/>
  <c r="Z279" i="15"/>
  <c r="AD278" i="15"/>
  <c r="AC278" i="15"/>
  <c r="AA278" i="15"/>
  <c r="Z278" i="15"/>
  <c r="AD277" i="15"/>
  <c r="AC277" i="15"/>
  <c r="AA277" i="15"/>
  <c r="Z277" i="15"/>
  <c r="AD276" i="15"/>
  <c r="AC276" i="15"/>
  <c r="AA276" i="15"/>
  <c r="Z276" i="15"/>
  <c r="AD275" i="15"/>
  <c r="AC275" i="15"/>
  <c r="AA275" i="15"/>
  <c r="Z275" i="15"/>
  <c r="AD274" i="15"/>
  <c r="AC274" i="15"/>
  <c r="AA274" i="15"/>
  <c r="Z274" i="15"/>
  <c r="AD273" i="15"/>
  <c r="AC273" i="15"/>
  <c r="AA273" i="15"/>
  <c r="Z273" i="15"/>
  <c r="AD272" i="15"/>
  <c r="AC272" i="15"/>
  <c r="AA272" i="15"/>
  <c r="Z272" i="15"/>
  <c r="AD271" i="15"/>
  <c r="AC271" i="15"/>
  <c r="AA271" i="15"/>
  <c r="Z271" i="15"/>
  <c r="AD270" i="15"/>
  <c r="AC270" i="15"/>
  <c r="AA270" i="15"/>
  <c r="Z270" i="15"/>
  <c r="AD269" i="15"/>
  <c r="AC269" i="15"/>
  <c r="AA269" i="15"/>
  <c r="Z269" i="15"/>
  <c r="AD268" i="15"/>
  <c r="AC268" i="15"/>
  <c r="AA268" i="15"/>
  <c r="Z268" i="15"/>
  <c r="AD267" i="15"/>
  <c r="AC267" i="15"/>
  <c r="AA267" i="15"/>
  <c r="Z267" i="15"/>
  <c r="AD266" i="15"/>
  <c r="AC266" i="15"/>
  <c r="AA266" i="15"/>
  <c r="Z266" i="15"/>
  <c r="AD265" i="15"/>
  <c r="AC265" i="15"/>
  <c r="AA265" i="15"/>
  <c r="Z265" i="15"/>
  <c r="AD264" i="15"/>
  <c r="AC264" i="15"/>
  <c r="AA264" i="15"/>
  <c r="Z264" i="15"/>
  <c r="AD263" i="15"/>
  <c r="AC263" i="15"/>
  <c r="AA263" i="15"/>
  <c r="Z263" i="15"/>
  <c r="AD262" i="15"/>
  <c r="AC262" i="15"/>
  <c r="AA262" i="15"/>
  <c r="Z262" i="15"/>
  <c r="AD261" i="15"/>
  <c r="AC261" i="15"/>
  <c r="AA261" i="15"/>
  <c r="Z261" i="15"/>
  <c r="AD260" i="15"/>
  <c r="AC260" i="15"/>
  <c r="AA260" i="15"/>
  <c r="Z260" i="15"/>
  <c r="AD259" i="15"/>
  <c r="AC259" i="15"/>
  <c r="AA259" i="15"/>
  <c r="Z259" i="15"/>
  <c r="AD258" i="15"/>
  <c r="AC258" i="15"/>
  <c r="AA258" i="15"/>
  <c r="Z258" i="15"/>
  <c r="AD257" i="15"/>
  <c r="AC257" i="15"/>
  <c r="AA257" i="15"/>
  <c r="Z257" i="15"/>
  <c r="AD256" i="15"/>
  <c r="AC256" i="15"/>
  <c r="AA256" i="15"/>
  <c r="Z256" i="15"/>
  <c r="AD255" i="15"/>
  <c r="AC255" i="15"/>
  <c r="AA255" i="15"/>
  <c r="Z255" i="15"/>
  <c r="AD254" i="15"/>
  <c r="AC254" i="15"/>
  <c r="AA254" i="15"/>
  <c r="Z254" i="15"/>
  <c r="AD253" i="15"/>
  <c r="AC253" i="15"/>
  <c r="AA253" i="15"/>
  <c r="Z253" i="15"/>
  <c r="AD252" i="15"/>
  <c r="AC252" i="15"/>
  <c r="AA252" i="15"/>
  <c r="Z252" i="15"/>
  <c r="AD251" i="15"/>
  <c r="AC251" i="15"/>
  <c r="AA251" i="15"/>
  <c r="Z251" i="15"/>
  <c r="AD250" i="15"/>
  <c r="AC250" i="15"/>
  <c r="AA250" i="15"/>
  <c r="Z250" i="15"/>
  <c r="AD249" i="15"/>
  <c r="AC249" i="15"/>
  <c r="AA249" i="15"/>
  <c r="Z249" i="15"/>
  <c r="AD248" i="15"/>
  <c r="AC248" i="15"/>
  <c r="AA248" i="15"/>
  <c r="Z248" i="15"/>
  <c r="AD247" i="15"/>
  <c r="AC247" i="15"/>
  <c r="AA247" i="15"/>
  <c r="Z247" i="15"/>
  <c r="AD246" i="15"/>
  <c r="AC246" i="15"/>
  <c r="AA246" i="15"/>
  <c r="Z246" i="15"/>
  <c r="AD245" i="15"/>
  <c r="AC245" i="15"/>
  <c r="AA245" i="15"/>
  <c r="Z245" i="15"/>
  <c r="AD244" i="15"/>
  <c r="AC244" i="15"/>
  <c r="AA244" i="15"/>
  <c r="Z244" i="15"/>
  <c r="AD243" i="15"/>
  <c r="AC243" i="15"/>
  <c r="AA243" i="15"/>
  <c r="Z243" i="15"/>
  <c r="AD242" i="15"/>
  <c r="AC242" i="15"/>
  <c r="AA242" i="15"/>
  <c r="Z242" i="15"/>
  <c r="AD241" i="15"/>
  <c r="AC241" i="15"/>
  <c r="AA241" i="15"/>
  <c r="Z241" i="15"/>
  <c r="AD240" i="15"/>
  <c r="AC240" i="15"/>
  <c r="AA240" i="15"/>
  <c r="Z240" i="15"/>
  <c r="AD239" i="15"/>
  <c r="AC239" i="15"/>
  <c r="AA239" i="15"/>
  <c r="Z239" i="15"/>
  <c r="AD238" i="15"/>
  <c r="AC238" i="15"/>
  <c r="AA238" i="15"/>
  <c r="Z238" i="15"/>
  <c r="AD237" i="15"/>
  <c r="AC237" i="15"/>
  <c r="AA237" i="15"/>
  <c r="Z237" i="15"/>
  <c r="AD236" i="15"/>
  <c r="AC236" i="15"/>
  <c r="AA236" i="15"/>
  <c r="Z236" i="15"/>
  <c r="AD235" i="15"/>
  <c r="AC235" i="15"/>
  <c r="AA235" i="15"/>
  <c r="Z235" i="15"/>
  <c r="AD234" i="15"/>
  <c r="AC234" i="15"/>
  <c r="AA234" i="15"/>
  <c r="Z234" i="15"/>
  <c r="AD233" i="15"/>
  <c r="AC233" i="15"/>
  <c r="AA233" i="15"/>
  <c r="Z233" i="15"/>
  <c r="AD232" i="15"/>
  <c r="AC232" i="15"/>
  <c r="AA232" i="15"/>
  <c r="Z232" i="15"/>
  <c r="AD231" i="15"/>
  <c r="AC231" i="15"/>
  <c r="AA231" i="15"/>
  <c r="Z231" i="15"/>
  <c r="AD230" i="15"/>
  <c r="AC230" i="15"/>
  <c r="AA230" i="15"/>
  <c r="Z230" i="15"/>
  <c r="AD229" i="15"/>
  <c r="AC229" i="15"/>
  <c r="AA229" i="15"/>
  <c r="Z229" i="15"/>
  <c r="AD228" i="15"/>
  <c r="AC228" i="15"/>
  <c r="AA228" i="15"/>
  <c r="Z228" i="15"/>
  <c r="AD227" i="15"/>
  <c r="AC227" i="15"/>
  <c r="AA227" i="15"/>
  <c r="Z227" i="15"/>
  <c r="AD226" i="15"/>
  <c r="AC226" i="15"/>
  <c r="AA226" i="15"/>
  <c r="Z226" i="15"/>
  <c r="AD225" i="15"/>
  <c r="AC225" i="15"/>
  <c r="AA225" i="15"/>
  <c r="Z225" i="15"/>
  <c r="AD224" i="15"/>
  <c r="AC224" i="15"/>
  <c r="AA224" i="15"/>
  <c r="Z224" i="15"/>
  <c r="AD223" i="15"/>
  <c r="AC223" i="15"/>
  <c r="AA223" i="15"/>
  <c r="Z223" i="15"/>
  <c r="AD222" i="15"/>
  <c r="AC222" i="15"/>
  <c r="AA222" i="15"/>
  <c r="Z222" i="15"/>
  <c r="AD221" i="15"/>
  <c r="AC221" i="15"/>
  <c r="AA221" i="15"/>
  <c r="Z221" i="15"/>
  <c r="AD220" i="15"/>
  <c r="AC220" i="15"/>
  <c r="AA220" i="15"/>
  <c r="Z220" i="15"/>
  <c r="AD219" i="15"/>
  <c r="AC219" i="15"/>
  <c r="AA219" i="15"/>
  <c r="Z219" i="15"/>
  <c r="AD218" i="15"/>
  <c r="AC218" i="15"/>
  <c r="AA218" i="15"/>
  <c r="Z218" i="15"/>
  <c r="AD217" i="15"/>
  <c r="AC217" i="15"/>
  <c r="AA217" i="15"/>
  <c r="Z217" i="15"/>
  <c r="AD216" i="15"/>
  <c r="AC216" i="15"/>
  <c r="AA216" i="15"/>
  <c r="Z216" i="15"/>
  <c r="AD215" i="15"/>
  <c r="AC215" i="15"/>
  <c r="AA215" i="15"/>
  <c r="Z215" i="15"/>
  <c r="AD214" i="15"/>
  <c r="AC214" i="15"/>
  <c r="AA214" i="15"/>
  <c r="Z214" i="15"/>
  <c r="AD213" i="15"/>
  <c r="AC213" i="15"/>
  <c r="AA213" i="15"/>
  <c r="Z213" i="15"/>
  <c r="AD212" i="15"/>
  <c r="AC212" i="15"/>
  <c r="AA212" i="15"/>
  <c r="Z212" i="15"/>
  <c r="AD211" i="15"/>
  <c r="AC211" i="15"/>
  <c r="AA211" i="15"/>
  <c r="Z211" i="15"/>
  <c r="AD210" i="15"/>
  <c r="AC210" i="15"/>
  <c r="AA210" i="15"/>
  <c r="Z210" i="15"/>
  <c r="AD209" i="15"/>
  <c r="AC209" i="15"/>
  <c r="AA209" i="15"/>
  <c r="Z209" i="15"/>
  <c r="AD208" i="15"/>
  <c r="AC208" i="15"/>
  <c r="AA208" i="15"/>
  <c r="Z208" i="15"/>
  <c r="AD207" i="15"/>
  <c r="AC207" i="15"/>
  <c r="AA207" i="15"/>
  <c r="Z207" i="15"/>
  <c r="AD206" i="15"/>
  <c r="AC206" i="15"/>
  <c r="AA206" i="15"/>
  <c r="Z206" i="15"/>
  <c r="AD205" i="15"/>
  <c r="AC205" i="15"/>
  <c r="AA205" i="15"/>
  <c r="Z205" i="15"/>
  <c r="AD204" i="15"/>
  <c r="AC204" i="15"/>
  <c r="AA204" i="15"/>
  <c r="Z204" i="15"/>
  <c r="AD203" i="15"/>
  <c r="AC203" i="15"/>
  <c r="AA203" i="15"/>
  <c r="Z203" i="15"/>
  <c r="AD202" i="15"/>
  <c r="AC202" i="15"/>
  <c r="AA202" i="15"/>
  <c r="Z202" i="15"/>
  <c r="AD201" i="15"/>
  <c r="AC201" i="15"/>
  <c r="AA201" i="15"/>
  <c r="Z201" i="15"/>
  <c r="AD200" i="15"/>
  <c r="AC200" i="15"/>
  <c r="AA200" i="15"/>
  <c r="Z200" i="15"/>
  <c r="AD199" i="15"/>
  <c r="AC199" i="15"/>
  <c r="AA199" i="15"/>
  <c r="Z199" i="15"/>
  <c r="AD198" i="15"/>
  <c r="AC198" i="15"/>
  <c r="AA198" i="15"/>
  <c r="Z198" i="15"/>
  <c r="AD197" i="15"/>
  <c r="AC197" i="15"/>
  <c r="AA197" i="15"/>
  <c r="Z197" i="15"/>
  <c r="AD196" i="15"/>
  <c r="AC196" i="15"/>
  <c r="AA196" i="15"/>
  <c r="Z196" i="15"/>
  <c r="AD195" i="15"/>
  <c r="AC195" i="15"/>
  <c r="AA195" i="15"/>
  <c r="Z195" i="15"/>
  <c r="AD194" i="15"/>
  <c r="AC194" i="15"/>
  <c r="AA194" i="15"/>
  <c r="Z194" i="15"/>
  <c r="AD193" i="15"/>
  <c r="AC193" i="15"/>
  <c r="AA193" i="15"/>
  <c r="Z193" i="15"/>
  <c r="AD192" i="15"/>
  <c r="AC192" i="15"/>
  <c r="AA192" i="15"/>
  <c r="Z192" i="15"/>
  <c r="AD191" i="15"/>
  <c r="AC191" i="15"/>
  <c r="AA191" i="15"/>
  <c r="Z191" i="15"/>
  <c r="AD190" i="15"/>
  <c r="AC190" i="15"/>
  <c r="AA190" i="15"/>
  <c r="Z190" i="15"/>
  <c r="AD189" i="15"/>
  <c r="AC189" i="15"/>
  <c r="AA189" i="15"/>
  <c r="Z189" i="15"/>
  <c r="AD188" i="15"/>
  <c r="AC188" i="15"/>
  <c r="AA188" i="15"/>
  <c r="Z188" i="15"/>
  <c r="AD187" i="15"/>
  <c r="AC187" i="15"/>
  <c r="AA187" i="15"/>
  <c r="Z187" i="15"/>
  <c r="AD186" i="15"/>
  <c r="AC186" i="15"/>
  <c r="AA186" i="15"/>
  <c r="Z186" i="15"/>
  <c r="AD185" i="15"/>
  <c r="AC185" i="15"/>
  <c r="AA185" i="15"/>
  <c r="Z185" i="15"/>
  <c r="AD184" i="15"/>
  <c r="AC184" i="15"/>
  <c r="AA184" i="15"/>
  <c r="Z184" i="15"/>
  <c r="AD183" i="15"/>
  <c r="AC183" i="15"/>
  <c r="AA183" i="15"/>
  <c r="Z183" i="15"/>
  <c r="AD182" i="15"/>
  <c r="AC182" i="15"/>
  <c r="AA182" i="15"/>
  <c r="Z182" i="15"/>
  <c r="AD181" i="15"/>
  <c r="AC181" i="15"/>
  <c r="AA181" i="15"/>
  <c r="Z181" i="15"/>
  <c r="AD180" i="15"/>
  <c r="AC180" i="15"/>
  <c r="AA180" i="15"/>
  <c r="Z180" i="15"/>
  <c r="AD179" i="15"/>
  <c r="AC179" i="15"/>
  <c r="AA179" i="15"/>
  <c r="Z179" i="15"/>
  <c r="AD178" i="15"/>
  <c r="AC178" i="15"/>
  <c r="AA178" i="15"/>
  <c r="Z178" i="15"/>
  <c r="AD177" i="15"/>
  <c r="AC177" i="15"/>
  <c r="AA177" i="15"/>
  <c r="Z177" i="15"/>
  <c r="AD176" i="15"/>
  <c r="AC176" i="15"/>
  <c r="AA176" i="15"/>
  <c r="Z176" i="15"/>
  <c r="AD175" i="15"/>
  <c r="AC175" i="15"/>
  <c r="AA175" i="15"/>
  <c r="Z175" i="15"/>
  <c r="AD174" i="15"/>
  <c r="AC174" i="15"/>
  <c r="AA174" i="15"/>
  <c r="Z174" i="15"/>
  <c r="AD173" i="15"/>
  <c r="AC173" i="15"/>
  <c r="AA173" i="15"/>
  <c r="Z173" i="15"/>
  <c r="AD172" i="15"/>
  <c r="AC172" i="15"/>
  <c r="AA172" i="15"/>
  <c r="Z172" i="15"/>
  <c r="AD171" i="15"/>
  <c r="AC171" i="15"/>
  <c r="AA171" i="15"/>
  <c r="Z171" i="15"/>
  <c r="AD170" i="15"/>
  <c r="AC170" i="15"/>
  <c r="AA170" i="15"/>
  <c r="Z170" i="15"/>
  <c r="AD169" i="15"/>
  <c r="AC169" i="15"/>
  <c r="AA169" i="15"/>
  <c r="Z169" i="15"/>
  <c r="AD168" i="15"/>
  <c r="AC168" i="15"/>
  <c r="AA168" i="15"/>
  <c r="Z168" i="15"/>
  <c r="AD167" i="15"/>
  <c r="AC167" i="15"/>
  <c r="AA167" i="15"/>
  <c r="Z167" i="15"/>
  <c r="AD166" i="15"/>
  <c r="AC166" i="15"/>
  <c r="AA166" i="15"/>
  <c r="Z166" i="15"/>
  <c r="AD165" i="15"/>
  <c r="AC165" i="15"/>
  <c r="AA165" i="15"/>
  <c r="Z165" i="15"/>
  <c r="AD164" i="15"/>
  <c r="AC164" i="15"/>
  <c r="AA164" i="15"/>
  <c r="Z164" i="15"/>
  <c r="AD163" i="15"/>
  <c r="AC163" i="15"/>
  <c r="AA163" i="15"/>
  <c r="Z163" i="15"/>
  <c r="AD162" i="15"/>
  <c r="AC162" i="15"/>
  <c r="AA162" i="15"/>
  <c r="Z162" i="15"/>
  <c r="AD161" i="15"/>
  <c r="AC161" i="15"/>
  <c r="AA161" i="15"/>
  <c r="Z161" i="15"/>
  <c r="AD160" i="15"/>
  <c r="AC160" i="15"/>
  <c r="AA160" i="15"/>
  <c r="Z160" i="15"/>
  <c r="AD159" i="15"/>
  <c r="AC159" i="15"/>
  <c r="AA159" i="15"/>
  <c r="Z159" i="15"/>
  <c r="AD158" i="15"/>
  <c r="AC158" i="15"/>
  <c r="AA158" i="15"/>
  <c r="Z158" i="15"/>
  <c r="AD157" i="15"/>
  <c r="AC157" i="15"/>
  <c r="AA157" i="15"/>
  <c r="Z157" i="15"/>
  <c r="AD156" i="15"/>
  <c r="AC156" i="15"/>
  <c r="AA156" i="15"/>
  <c r="Z156" i="15"/>
  <c r="AD155" i="15"/>
  <c r="AC155" i="15"/>
  <c r="AA155" i="15"/>
  <c r="Z155" i="15"/>
  <c r="AD154" i="15"/>
  <c r="AC154" i="15"/>
  <c r="AA154" i="15"/>
  <c r="Z154" i="15"/>
  <c r="AD153" i="15"/>
  <c r="AC153" i="15"/>
  <c r="AA153" i="15"/>
  <c r="Z153" i="15"/>
  <c r="AD152" i="15"/>
  <c r="AC152" i="15"/>
  <c r="AA152" i="15"/>
  <c r="Z152" i="15"/>
  <c r="AD151" i="15"/>
  <c r="AC151" i="15"/>
  <c r="AA151" i="15"/>
  <c r="Z151" i="15"/>
  <c r="AD150" i="15"/>
  <c r="AC150" i="15"/>
  <c r="AA150" i="15"/>
  <c r="Z150" i="15"/>
  <c r="AD149" i="15"/>
  <c r="AC149" i="15"/>
  <c r="AA149" i="15"/>
  <c r="Z149" i="15"/>
  <c r="AD148" i="15"/>
  <c r="AC148" i="15"/>
  <c r="AA148" i="15"/>
  <c r="Z148" i="15"/>
  <c r="AD147" i="15"/>
  <c r="AC147" i="15"/>
  <c r="AA147" i="15"/>
  <c r="Z147" i="15"/>
  <c r="AD146" i="15"/>
  <c r="AC146" i="15"/>
  <c r="AA146" i="15"/>
  <c r="Z146" i="15"/>
  <c r="AD145" i="15"/>
  <c r="AC145" i="15"/>
  <c r="AA145" i="15"/>
  <c r="Z145" i="15"/>
  <c r="AD144" i="15"/>
  <c r="AC144" i="15"/>
  <c r="AA144" i="15"/>
  <c r="Z144" i="15"/>
  <c r="AD143" i="15"/>
  <c r="AC143" i="15"/>
  <c r="AA143" i="15"/>
  <c r="Z143" i="15"/>
  <c r="AD142" i="15"/>
  <c r="AC142" i="15"/>
  <c r="AA142" i="15"/>
  <c r="Z142" i="15"/>
  <c r="AD141" i="15"/>
  <c r="AC141" i="15"/>
  <c r="AA141" i="15"/>
  <c r="Z141" i="15"/>
  <c r="AD140" i="15"/>
  <c r="AC140" i="15"/>
  <c r="AA140" i="15"/>
  <c r="Z140" i="15"/>
  <c r="AD139" i="15"/>
  <c r="AC139" i="15"/>
  <c r="AA139" i="15"/>
  <c r="Z139" i="15"/>
  <c r="AD138" i="15"/>
  <c r="AC138" i="15"/>
  <c r="AA138" i="15"/>
  <c r="Z138" i="15"/>
  <c r="AD137" i="15"/>
  <c r="AC137" i="15"/>
  <c r="AA137" i="15"/>
  <c r="Z137" i="15"/>
  <c r="AD136" i="15"/>
  <c r="AC136" i="15"/>
  <c r="AA136" i="15"/>
  <c r="Z136" i="15"/>
  <c r="AD135" i="15"/>
  <c r="AC135" i="15"/>
  <c r="AA135" i="15"/>
  <c r="Z135" i="15"/>
  <c r="AD134" i="15"/>
  <c r="AC134" i="15"/>
  <c r="AA134" i="15"/>
  <c r="Z134" i="15"/>
  <c r="AD133" i="15"/>
  <c r="AC133" i="15"/>
  <c r="AA133" i="15"/>
  <c r="Z133" i="15"/>
  <c r="AD132" i="15"/>
  <c r="AC132" i="15"/>
  <c r="AA132" i="15"/>
  <c r="Z132" i="15"/>
  <c r="AD131" i="15"/>
  <c r="AC131" i="15"/>
  <c r="AA131" i="15"/>
  <c r="Z131" i="15"/>
  <c r="AD130" i="15"/>
  <c r="AC130" i="15"/>
  <c r="AA130" i="15"/>
  <c r="Z130" i="15"/>
  <c r="AD129" i="15"/>
  <c r="AC129" i="15"/>
  <c r="AA129" i="15"/>
  <c r="Z129" i="15"/>
  <c r="AD128" i="15"/>
  <c r="AC128" i="15"/>
  <c r="AA128" i="15"/>
  <c r="Z128" i="15"/>
  <c r="AD127" i="15"/>
  <c r="AC127" i="15"/>
  <c r="AA127" i="15"/>
  <c r="Z127" i="15"/>
  <c r="AD126" i="15"/>
  <c r="AC126" i="15"/>
  <c r="AA126" i="15"/>
  <c r="Z126" i="15"/>
  <c r="AD125" i="15"/>
  <c r="AC125" i="15"/>
  <c r="AA125" i="15"/>
  <c r="Z125" i="15"/>
  <c r="AD124" i="15"/>
  <c r="AC124" i="15"/>
  <c r="AA124" i="15"/>
  <c r="Z124" i="15"/>
  <c r="AD123" i="15"/>
  <c r="AC123" i="15"/>
  <c r="AA123" i="15"/>
  <c r="Z123" i="15"/>
  <c r="AD122" i="15"/>
  <c r="AC122" i="15"/>
  <c r="AA122" i="15"/>
  <c r="Z122" i="15"/>
  <c r="AD121" i="15"/>
  <c r="AC121" i="15"/>
  <c r="AA121" i="15"/>
  <c r="Z121" i="15"/>
  <c r="AD120" i="15"/>
  <c r="AC120" i="15"/>
  <c r="AA120" i="15"/>
  <c r="Z120" i="15"/>
  <c r="AD119" i="15"/>
  <c r="AC119" i="15"/>
  <c r="AA119" i="15"/>
  <c r="Z119" i="15"/>
  <c r="AD118" i="15"/>
  <c r="AC118" i="15"/>
  <c r="AA118" i="15"/>
  <c r="Z118" i="15"/>
  <c r="AD117" i="15"/>
  <c r="AC117" i="15"/>
  <c r="AA117" i="15"/>
  <c r="Z117" i="15"/>
  <c r="AD116" i="15"/>
  <c r="AC116" i="15"/>
  <c r="AA116" i="15"/>
  <c r="Z116" i="15"/>
  <c r="AD115" i="15"/>
  <c r="AC115" i="15"/>
  <c r="AA115" i="15"/>
  <c r="Z115" i="15"/>
  <c r="AD114" i="15"/>
  <c r="AC114" i="15"/>
  <c r="AA114" i="15"/>
  <c r="Z114" i="15"/>
  <c r="AD113" i="15"/>
  <c r="AC113" i="15"/>
  <c r="AA113" i="15"/>
  <c r="Z113" i="15"/>
  <c r="AD112" i="15"/>
  <c r="AC112" i="15"/>
  <c r="AA112" i="15"/>
  <c r="Z112" i="15"/>
  <c r="AD111" i="15"/>
  <c r="AC111" i="15"/>
  <c r="AA111" i="15"/>
  <c r="Z111" i="15"/>
  <c r="AD110" i="15"/>
  <c r="AC110" i="15"/>
  <c r="AA110" i="15"/>
  <c r="Z110" i="15"/>
  <c r="AD109" i="15"/>
  <c r="AC109" i="15"/>
  <c r="AA109" i="15"/>
  <c r="Z109" i="15"/>
  <c r="AD108" i="15"/>
  <c r="AC108" i="15"/>
  <c r="AA108" i="15"/>
  <c r="Z108" i="15"/>
  <c r="AD107" i="15"/>
  <c r="AC107" i="15"/>
  <c r="AA107" i="15"/>
  <c r="Z107" i="15"/>
  <c r="AD106" i="15"/>
  <c r="AC106" i="15"/>
  <c r="AA106" i="15"/>
  <c r="Z106" i="15"/>
  <c r="AD105" i="15"/>
  <c r="AC105" i="15"/>
  <c r="AA105" i="15"/>
  <c r="Z105" i="15"/>
  <c r="AD104" i="15"/>
  <c r="AC104" i="15"/>
  <c r="AA104" i="15"/>
  <c r="Z104" i="15"/>
  <c r="AD103" i="15"/>
  <c r="AC103" i="15"/>
  <c r="AA103" i="15"/>
  <c r="Z103" i="15"/>
  <c r="AD102" i="15"/>
  <c r="AC102" i="15"/>
  <c r="AA102" i="15"/>
  <c r="Z102" i="15"/>
  <c r="AD101" i="15"/>
  <c r="AC101" i="15"/>
  <c r="AA101" i="15"/>
  <c r="Z101" i="15"/>
  <c r="AD100" i="15"/>
  <c r="AC100" i="15"/>
  <c r="AA100" i="15"/>
  <c r="Z100" i="15"/>
  <c r="AD99" i="15"/>
  <c r="AC99" i="15"/>
  <c r="AA99" i="15"/>
  <c r="Z99" i="15"/>
  <c r="AD98" i="15"/>
  <c r="AC98" i="15"/>
  <c r="AA98" i="15"/>
  <c r="Z98" i="15"/>
  <c r="AD97" i="15"/>
  <c r="AC97" i="15"/>
  <c r="AA97" i="15"/>
  <c r="Z97" i="15"/>
  <c r="AD96" i="15"/>
  <c r="AC96" i="15"/>
  <c r="AA96" i="15"/>
  <c r="Z96" i="15"/>
  <c r="AD95" i="15"/>
  <c r="AC95" i="15"/>
  <c r="AA95" i="15"/>
  <c r="Z95" i="15"/>
  <c r="AD94" i="15"/>
  <c r="AC94" i="15"/>
  <c r="AA94" i="15"/>
  <c r="Z94" i="15"/>
  <c r="AD93" i="15"/>
  <c r="AC93" i="15"/>
  <c r="AA93" i="15"/>
  <c r="Z93" i="15"/>
  <c r="AD92" i="15"/>
  <c r="AC92" i="15"/>
  <c r="AA92" i="15"/>
  <c r="Z92" i="15"/>
  <c r="AD91" i="15"/>
  <c r="AC91" i="15"/>
  <c r="AA91" i="15"/>
  <c r="Z91" i="15"/>
  <c r="AD90" i="15"/>
  <c r="AC90" i="15"/>
  <c r="AA90" i="15"/>
  <c r="Z90" i="15"/>
  <c r="AD89" i="15"/>
  <c r="AC89" i="15"/>
  <c r="AA89" i="15"/>
  <c r="Z89" i="15"/>
  <c r="AD88" i="15"/>
  <c r="AC88" i="15"/>
  <c r="AA88" i="15"/>
  <c r="Z88" i="15"/>
  <c r="AD87" i="15"/>
  <c r="AC87" i="15"/>
  <c r="AA87" i="15"/>
  <c r="Z87" i="15"/>
  <c r="AD86" i="15"/>
  <c r="AC86" i="15"/>
  <c r="AA86" i="15"/>
  <c r="Z86" i="15"/>
  <c r="AD85" i="15"/>
  <c r="AC85" i="15"/>
  <c r="AA85" i="15"/>
  <c r="Z85" i="15"/>
  <c r="AD84" i="15"/>
  <c r="AC84" i="15"/>
  <c r="AA84" i="15"/>
  <c r="Z84" i="15"/>
  <c r="AD83" i="15"/>
  <c r="AC83" i="15"/>
  <c r="AA83" i="15"/>
  <c r="Z83" i="15"/>
  <c r="AD82" i="15"/>
  <c r="AC82" i="15"/>
  <c r="AA82" i="15"/>
  <c r="Z82" i="15"/>
  <c r="AD81" i="15"/>
  <c r="AC81" i="15"/>
  <c r="AA81" i="15"/>
  <c r="Z81" i="15"/>
  <c r="AD80" i="15"/>
  <c r="AC80" i="15"/>
  <c r="AA80" i="15"/>
  <c r="Z80" i="15"/>
  <c r="AD79" i="15"/>
  <c r="AC79" i="15"/>
  <c r="AA79" i="15"/>
  <c r="Z79" i="15"/>
  <c r="AD78" i="15"/>
  <c r="AC78" i="15"/>
  <c r="AA78" i="15"/>
  <c r="Z78" i="15"/>
  <c r="AD77" i="15"/>
  <c r="AC77" i="15"/>
  <c r="AA77" i="15"/>
  <c r="Z77" i="15"/>
  <c r="AD76" i="15"/>
  <c r="AC76" i="15"/>
  <c r="AA76" i="15"/>
  <c r="Z76" i="15"/>
  <c r="AD75" i="15"/>
  <c r="AC75" i="15"/>
  <c r="AA75" i="15"/>
  <c r="Z75" i="15"/>
  <c r="AD74" i="15"/>
  <c r="AC74" i="15"/>
  <c r="AA74" i="15"/>
  <c r="Z74" i="15"/>
  <c r="AD73" i="15"/>
  <c r="AC73" i="15"/>
  <c r="AA73" i="15"/>
  <c r="Z73" i="15"/>
  <c r="AD72" i="15"/>
  <c r="AC72" i="15"/>
  <c r="AA72" i="15"/>
  <c r="Z72" i="15"/>
  <c r="AD71" i="15"/>
  <c r="AC71" i="15"/>
  <c r="AA71" i="15"/>
  <c r="Z71" i="15"/>
  <c r="AD70" i="15"/>
  <c r="AC70" i="15"/>
  <c r="AA70" i="15"/>
  <c r="Z70" i="15"/>
  <c r="AD69" i="15"/>
  <c r="AC69" i="15"/>
  <c r="AA69" i="15"/>
  <c r="Z69" i="15"/>
  <c r="AD68" i="15"/>
  <c r="AC68" i="15"/>
  <c r="AA68" i="15"/>
  <c r="Z68" i="15"/>
  <c r="AD67" i="15"/>
  <c r="AC67" i="15"/>
  <c r="AA67" i="15"/>
  <c r="Z67" i="15"/>
  <c r="AD66" i="15"/>
  <c r="AC66" i="15"/>
  <c r="AA66" i="15"/>
  <c r="Z66" i="15"/>
  <c r="AD65" i="15"/>
  <c r="AC65" i="15"/>
  <c r="AA65" i="15"/>
  <c r="Z65" i="15"/>
  <c r="AD64" i="15"/>
  <c r="AC64" i="15"/>
  <c r="AA64" i="15"/>
  <c r="Z64" i="15"/>
  <c r="AD63" i="15"/>
  <c r="AC63" i="15"/>
  <c r="AA63" i="15"/>
  <c r="Z63" i="15"/>
  <c r="AD62" i="15"/>
  <c r="AC62" i="15"/>
  <c r="AA62" i="15"/>
  <c r="Z62" i="15"/>
  <c r="AD61" i="15"/>
  <c r="AC61" i="15"/>
  <c r="AA61" i="15"/>
  <c r="Z61" i="15"/>
  <c r="AD60" i="15"/>
  <c r="AC60" i="15"/>
  <c r="AA60" i="15"/>
  <c r="Z60" i="15"/>
  <c r="AD59" i="15"/>
  <c r="AC59" i="15"/>
  <c r="AA59" i="15"/>
  <c r="Z59" i="15"/>
  <c r="AD58" i="15"/>
  <c r="AC58" i="15"/>
  <c r="AA58" i="15"/>
  <c r="Z58" i="15"/>
  <c r="AD57" i="15"/>
  <c r="AC57" i="15"/>
  <c r="AA57" i="15"/>
  <c r="Z57" i="15"/>
  <c r="AD56" i="15"/>
  <c r="AC56" i="15"/>
  <c r="AA56" i="15"/>
  <c r="Z56" i="15"/>
  <c r="AD55" i="15"/>
  <c r="AC55" i="15"/>
  <c r="AA55" i="15"/>
  <c r="Z55" i="15"/>
  <c r="AD54" i="15"/>
  <c r="AC54" i="15"/>
  <c r="AA54" i="15"/>
  <c r="Z54" i="15"/>
  <c r="AD53" i="15"/>
  <c r="AC53" i="15"/>
  <c r="AA53" i="15"/>
  <c r="Z53" i="15"/>
  <c r="AD52" i="15"/>
  <c r="AC52" i="15"/>
  <c r="AA52" i="15"/>
  <c r="Z52" i="15"/>
  <c r="AD51" i="15"/>
  <c r="AC51" i="15"/>
  <c r="AA51" i="15"/>
  <c r="Z51" i="15"/>
  <c r="AD50" i="15"/>
  <c r="AC50" i="15"/>
  <c r="AA50" i="15"/>
  <c r="Z50" i="15"/>
  <c r="AD49" i="15"/>
  <c r="AC49" i="15"/>
  <c r="AA49" i="15"/>
  <c r="Z49" i="15"/>
  <c r="AD48" i="15"/>
  <c r="AC48" i="15"/>
  <c r="AA48" i="15"/>
  <c r="Z48" i="15"/>
  <c r="AD47" i="15"/>
  <c r="AC47" i="15"/>
  <c r="AA47" i="15"/>
  <c r="Z47" i="15"/>
  <c r="AD46" i="15"/>
  <c r="AC46" i="15"/>
  <c r="AA46" i="15"/>
  <c r="Z46" i="15"/>
  <c r="AD45" i="15"/>
  <c r="AC45" i="15"/>
  <c r="AA45" i="15"/>
  <c r="Z45" i="15"/>
  <c r="AD44" i="15"/>
  <c r="AC44" i="15"/>
  <c r="AA44" i="15"/>
  <c r="Z44" i="15"/>
  <c r="AD43" i="15"/>
  <c r="AC43" i="15"/>
  <c r="AA43" i="15"/>
  <c r="Z43" i="15"/>
  <c r="AD42" i="15"/>
  <c r="AC42" i="15"/>
  <c r="AA42" i="15"/>
  <c r="Z42" i="15"/>
  <c r="AD41" i="15"/>
  <c r="AC41" i="15"/>
  <c r="AA41" i="15"/>
  <c r="Z41" i="15"/>
  <c r="AD40" i="15"/>
  <c r="AC40" i="15"/>
  <c r="AA40" i="15"/>
  <c r="Z40" i="15"/>
  <c r="AD39" i="15"/>
  <c r="AC39" i="15"/>
  <c r="AA39" i="15"/>
  <c r="Z39" i="15"/>
  <c r="AD38" i="15"/>
  <c r="AC38" i="15"/>
  <c r="AA38" i="15"/>
  <c r="Z38" i="15"/>
  <c r="AD37" i="15"/>
  <c r="AC37" i="15"/>
  <c r="AA37" i="15"/>
  <c r="Z37" i="15"/>
  <c r="AD36" i="15"/>
  <c r="AC36" i="15"/>
  <c r="AA36" i="15"/>
  <c r="Z36" i="15"/>
  <c r="AD35" i="15"/>
  <c r="AC35" i="15"/>
  <c r="AA35" i="15"/>
  <c r="Z35" i="15"/>
  <c r="AD34" i="15"/>
  <c r="AC34" i="15"/>
  <c r="AA34" i="15"/>
  <c r="Z34" i="15"/>
  <c r="AD33" i="15"/>
  <c r="AC33" i="15"/>
  <c r="AA33" i="15"/>
  <c r="Z33" i="15"/>
  <c r="AD32" i="15"/>
  <c r="AC32" i="15"/>
  <c r="AA32" i="15"/>
  <c r="Z32" i="15"/>
  <c r="AD31" i="15"/>
  <c r="AC31" i="15"/>
  <c r="AA31" i="15"/>
  <c r="Z31" i="15"/>
  <c r="AD30" i="15"/>
  <c r="AC30" i="15"/>
  <c r="AA30" i="15"/>
  <c r="Z30" i="15"/>
  <c r="AD29" i="15"/>
  <c r="AC29" i="15"/>
  <c r="AA29" i="15"/>
  <c r="Z29" i="15"/>
  <c r="AD28" i="15"/>
  <c r="AC28" i="15"/>
  <c r="AA28" i="15"/>
  <c r="Z28" i="15"/>
  <c r="AD27" i="15"/>
  <c r="AC27" i="15"/>
  <c r="AA27" i="15"/>
  <c r="Z27" i="15"/>
  <c r="AD26" i="15"/>
  <c r="AC26" i="15"/>
  <c r="AA26" i="15"/>
  <c r="Z26" i="15"/>
  <c r="AD25" i="15"/>
  <c r="AC25" i="15"/>
  <c r="AA25" i="15"/>
  <c r="Z25" i="15"/>
  <c r="AD24" i="15"/>
  <c r="AC24" i="15"/>
  <c r="AA24" i="15"/>
  <c r="Z24" i="15"/>
  <c r="AD23" i="15"/>
  <c r="AC23" i="15"/>
  <c r="AA23" i="15"/>
  <c r="Z23" i="15"/>
  <c r="AD22" i="15"/>
  <c r="AC22" i="15"/>
  <c r="AA22" i="15"/>
  <c r="Z22" i="15"/>
  <c r="AD21" i="15"/>
  <c r="AC21" i="15"/>
  <c r="AA21" i="15"/>
  <c r="Z21" i="15"/>
  <c r="AD20" i="15"/>
  <c r="AC20" i="15"/>
  <c r="AA20" i="15"/>
  <c r="Z20" i="15"/>
  <c r="AD19" i="15"/>
  <c r="AC19" i="15"/>
  <c r="AA19" i="15"/>
  <c r="Z19" i="15"/>
  <c r="AD18" i="15"/>
  <c r="AC18" i="15"/>
  <c r="AA18" i="15"/>
  <c r="Z18" i="15"/>
  <c r="AD17" i="15"/>
  <c r="AC17" i="15"/>
  <c r="AA17" i="15"/>
  <c r="Z17" i="15"/>
  <c r="AD16" i="15"/>
  <c r="AC16" i="15"/>
  <c r="AA16" i="15"/>
  <c r="Z16" i="15"/>
  <c r="AD15" i="15"/>
  <c r="AC15" i="15"/>
  <c r="AA15" i="15"/>
  <c r="Z15" i="15"/>
  <c r="AD14" i="15"/>
  <c r="AC14" i="15"/>
  <c r="AA14" i="15"/>
  <c r="Z14" i="15"/>
  <c r="AD13" i="15"/>
  <c r="AC13" i="15"/>
  <c r="AA13" i="15"/>
  <c r="Z13" i="15"/>
  <c r="AD12" i="15"/>
  <c r="AC12" i="15"/>
  <c r="AA12" i="15"/>
  <c r="Z12" i="15"/>
  <c r="AD11" i="15"/>
  <c r="AC11" i="15"/>
  <c r="AA11" i="15"/>
  <c r="Z11" i="15"/>
  <c r="AD10" i="15"/>
  <c r="AC10" i="15"/>
  <c r="AA10" i="15"/>
  <c r="Z10" i="15"/>
  <c r="AD9" i="15"/>
  <c r="AC9" i="15"/>
  <c r="AA9" i="15"/>
  <c r="Z9" i="15"/>
  <c r="AD8" i="15"/>
  <c r="AC8" i="15"/>
  <c r="AA8" i="15"/>
  <c r="Z8" i="15"/>
  <c r="AD7" i="15"/>
  <c r="AC7" i="15"/>
  <c r="AA7" i="15"/>
  <c r="Z7" i="15"/>
  <c r="AD6" i="15"/>
  <c r="AC6" i="15"/>
  <c r="AA6" i="15"/>
  <c r="Z6" i="15"/>
  <c r="AD5" i="15"/>
  <c r="AC5" i="15"/>
  <c r="AA5" i="15"/>
  <c r="Z5" i="15"/>
  <c r="AN69" i="8" l="1"/>
  <c r="AN68" i="8"/>
  <c r="AN66" i="8"/>
  <c r="AN67" i="8"/>
  <c r="AN63" i="8"/>
  <c r="AN64" i="8"/>
  <c r="AN65" i="8"/>
  <c r="AN62" i="8"/>
  <c r="AN59" i="8"/>
  <c r="AN55" i="8"/>
  <c r="AN50" i="8"/>
  <c r="AN46" i="8"/>
  <c r="AN45" i="8"/>
  <c r="AN41" i="8"/>
  <c r="AN36" i="8"/>
  <c r="AN37" i="8" s="1"/>
  <c r="R18" i="8"/>
  <c r="S15" i="8" l="1"/>
  <c r="S16" i="8"/>
  <c r="S17" i="8"/>
  <c r="S18" i="8"/>
  <c r="S19" i="8"/>
  <c r="S20" i="8"/>
  <c r="S21" i="8"/>
  <c r="S14" i="8"/>
  <c r="Q18" i="8"/>
  <c r="P18" i="8"/>
  <c r="H18" i="9" l="1"/>
  <c r="H16" i="9"/>
  <c r="H15" i="9"/>
  <c r="H14" i="9"/>
  <c r="H12" i="9"/>
  <c r="H10" i="9"/>
  <c r="H7" i="9"/>
  <c r="H5" i="9"/>
  <c r="H4" i="9"/>
  <c r="H3" i="9"/>
  <c r="I3" i="9" s="1"/>
  <c r="H19" i="9"/>
  <c r="H12" i="3" l="1"/>
  <c r="H8" i="3"/>
  <c r="I8" i="3"/>
  <c r="J8" i="3"/>
  <c r="H9" i="3"/>
  <c r="I9" i="3"/>
  <c r="J9" i="3"/>
  <c r="H10" i="3"/>
  <c r="I10" i="3"/>
  <c r="J10" i="3"/>
  <c r="H11" i="3"/>
  <c r="I11" i="3"/>
  <c r="J11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I19" i="3"/>
  <c r="J19" i="3"/>
  <c r="I7" i="3"/>
  <c r="J7" i="3"/>
  <c r="H7" i="3"/>
  <c r="T5" i="3"/>
  <c r="T6" i="3" s="1"/>
  <c r="T7" i="3" s="1"/>
  <c r="T8" i="3" s="1"/>
  <c r="T9" i="3" s="1"/>
  <c r="T10" i="3" s="1"/>
  <c r="T11" i="3" s="1"/>
  <c r="T12" i="3" s="1"/>
  <c r="T13" i="3" s="1"/>
  <c r="T14" i="3" s="1"/>
  <c r="T15" i="3" s="1"/>
  <c r="T16" i="3" s="1"/>
  <c r="T17" i="3" s="1"/>
  <c r="D15" i="14" l="1"/>
  <c r="D13" i="14"/>
  <c r="D14" i="14" s="1"/>
  <c r="D4" i="14"/>
  <c r="D5" i="14" s="1"/>
  <c r="D6" i="14" s="1"/>
  <c r="D7" i="14" s="1"/>
  <c r="D8" i="14" s="1"/>
  <c r="D9" i="14" s="1"/>
  <c r="D10" i="14" s="1"/>
  <c r="D11" i="14" s="1"/>
  <c r="D12" i="14" s="1"/>
  <c r="D3" i="14"/>
  <c r="K21" i="8" l="1"/>
  <c r="K20" i="8"/>
  <c r="K19" i="8"/>
  <c r="K18" i="8"/>
  <c r="I24" i="8"/>
  <c r="J24" i="8"/>
  <c r="J23" i="8"/>
  <c r="J14" i="8"/>
  <c r="I23" i="8"/>
  <c r="J21" i="8"/>
  <c r="J20" i="8"/>
  <c r="J19" i="8"/>
  <c r="J18" i="8"/>
  <c r="I21" i="8"/>
  <c r="L21" i="8" s="1"/>
  <c r="I20" i="8"/>
  <c r="I19" i="8"/>
  <c r="I18" i="8"/>
  <c r="K14" i="8"/>
  <c r="K24" i="8" s="1"/>
  <c r="K13" i="8"/>
  <c r="K23" i="8" s="1"/>
  <c r="L23" i="8" s="1"/>
  <c r="J13" i="8"/>
  <c r="I14" i="8"/>
  <c r="I13" i="8"/>
  <c r="L13" i="8" s="1"/>
  <c r="K11" i="8"/>
  <c r="K10" i="8"/>
  <c r="K9" i="8"/>
  <c r="K8" i="8"/>
  <c r="K12" i="8" s="1"/>
  <c r="K15" i="8" s="1"/>
  <c r="J11" i="8"/>
  <c r="J10" i="8"/>
  <c r="J9" i="8"/>
  <c r="J8" i="8"/>
  <c r="J12" i="8" s="1"/>
  <c r="I11" i="8"/>
  <c r="I10" i="8"/>
  <c r="I9" i="8"/>
  <c r="I8" i="8"/>
  <c r="L8" i="8" s="1"/>
  <c r="L20" i="8" l="1"/>
  <c r="J22" i="8"/>
  <c r="J25" i="8" s="1"/>
  <c r="L9" i="8"/>
  <c r="L10" i="8"/>
  <c r="I22" i="8"/>
  <c r="I25" i="8" s="1"/>
  <c r="L25" i="8" s="1"/>
  <c r="L11" i="8"/>
  <c r="L19" i="8"/>
  <c r="L24" i="8"/>
  <c r="J15" i="8"/>
  <c r="K22" i="8"/>
  <c r="K25" i="8" s="1"/>
  <c r="L18" i="8"/>
  <c r="L14" i="8"/>
  <c r="I12" i="8"/>
  <c r="A61" i="14"/>
  <c r="A57" i="14"/>
  <c r="A53" i="14"/>
  <c r="A49" i="14"/>
  <c r="A45" i="14"/>
  <c r="A41" i="14"/>
  <c r="A37" i="14"/>
  <c r="A33" i="14"/>
  <c r="A29" i="14"/>
  <c r="A25" i="14"/>
  <c r="A21" i="14"/>
  <c r="A17" i="14"/>
  <c r="A13" i="14"/>
  <c r="A9" i="14"/>
  <c r="A5" i="14"/>
  <c r="H2" i="3"/>
  <c r="L22" i="8" l="1"/>
  <c r="L12" i="8"/>
  <c r="I15" i="8"/>
  <c r="L15" i="8" s="1"/>
  <c r="G5" i="7"/>
  <c r="K19" i="3"/>
  <c r="M16" i="4" l="1"/>
  <c r="H21" i="4"/>
  <c r="I21" i="4"/>
  <c r="J21" i="4"/>
  <c r="H22" i="4"/>
  <c r="I22" i="4"/>
  <c r="J22" i="4"/>
  <c r="H23" i="4"/>
  <c r="I23" i="4"/>
  <c r="J23" i="4"/>
  <c r="H24" i="4"/>
  <c r="I24" i="4"/>
  <c r="J24" i="4"/>
  <c r="I28" i="4"/>
  <c r="E2" i="4"/>
  <c r="K23" i="4" l="1"/>
  <c r="K22" i="4"/>
  <c r="K24" i="4"/>
  <c r="K21" i="4"/>
  <c r="H41" i="4"/>
  <c r="E50" i="4"/>
  <c r="E49" i="4"/>
  <c r="E48" i="4"/>
  <c r="E47" i="4"/>
  <c r="E46" i="4"/>
  <c r="E45" i="4"/>
  <c r="E44" i="4"/>
  <c r="E43" i="4"/>
  <c r="E42" i="4"/>
  <c r="E41" i="4"/>
  <c r="C11" i="11"/>
  <c r="I187" i="12"/>
  <c r="I186" i="12"/>
  <c r="I185" i="12"/>
  <c r="I184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2" i="12"/>
  <c r="C28" i="10" l="1"/>
  <c r="C186" i="12"/>
  <c r="D186" i="12"/>
  <c r="E186" i="12"/>
  <c r="F186" i="12"/>
  <c r="G186" i="12"/>
  <c r="H186" i="12"/>
  <c r="B186" i="12"/>
  <c r="C185" i="12"/>
  <c r="D185" i="12"/>
  <c r="E185" i="12"/>
  <c r="F185" i="12"/>
  <c r="G185" i="12"/>
  <c r="H185" i="12"/>
  <c r="B185" i="12"/>
  <c r="B184" i="12"/>
  <c r="C184" i="12"/>
  <c r="D184" i="12"/>
  <c r="E184" i="12"/>
  <c r="F184" i="12"/>
  <c r="G184" i="12"/>
  <c r="H184" i="12"/>
  <c r="I10" i="9" l="1"/>
  <c r="I7" i="9"/>
  <c r="I15" i="9"/>
  <c r="I16" i="9"/>
  <c r="I17" i="9"/>
  <c r="I18" i="9"/>
  <c r="I19" i="9"/>
  <c r="I14" i="9"/>
  <c r="I4" i="9"/>
  <c r="I5" i="9"/>
  <c r="I6" i="9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2" i="3"/>
  <c r="E37" i="4" l="1"/>
  <c r="E36" i="4"/>
  <c r="E35" i="4"/>
  <c r="E34" i="4"/>
  <c r="E33" i="4"/>
  <c r="E32" i="4"/>
  <c r="E31" i="4"/>
  <c r="E30" i="4"/>
  <c r="E29" i="4"/>
  <c r="E28" i="4"/>
  <c r="E3" i="4"/>
  <c r="E4" i="4"/>
  <c r="E5" i="4"/>
  <c r="E6" i="4"/>
  <c r="E7" i="4"/>
  <c r="E8" i="4"/>
  <c r="E9" i="4"/>
  <c r="E10" i="4"/>
  <c r="E11" i="4"/>
  <c r="G25" i="7" l="1"/>
  <c r="G22" i="7"/>
  <c r="D22" i="7"/>
  <c r="C22" i="7"/>
  <c r="G21" i="7"/>
  <c r="D21" i="7"/>
  <c r="E50" i="7" s="1"/>
  <c r="C21" i="7"/>
  <c r="G20" i="7"/>
  <c r="D20" i="7"/>
  <c r="E49" i="7" s="1"/>
  <c r="C20" i="7"/>
  <c r="G17" i="7"/>
  <c r="E37" i="7"/>
  <c r="G16" i="7"/>
  <c r="D16" i="7"/>
  <c r="E45" i="7" s="1"/>
  <c r="C16" i="7"/>
  <c r="G15" i="7"/>
  <c r="D15" i="7"/>
  <c r="E38" i="7" s="1"/>
  <c r="C15" i="7"/>
  <c r="G14" i="7"/>
  <c r="D14" i="7"/>
  <c r="E46" i="7" s="1"/>
  <c r="C14" i="7"/>
  <c r="G13" i="7"/>
  <c r="D13" i="7"/>
  <c r="E40" i="7" s="1"/>
  <c r="C13" i="7"/>
  <c r="G12" i="7"/>
  <c r="D12" i="7"/>
  <c r="E39" i="7" s="1"/>
  <c r="C12" i="7"/>
  <c r="G11" i="7"/>
  <c r="D11" i="7"/>
  <c r="E36" i="7" s="1"/>
  <c r="C11" i="7"/>
  <c r="G10" i="7"/>
  <c r="D10" i="7"/>
  <c r="E47" i="7" s="1"/>
  <c r="C10" i="7"/>
  <c r="G9" i="7"/>
  <c r="D9" i="7"/>
  <c r="C9" i="7"/>
  <c r="G8" i="7"/>
  <c r="D8" i="7"/>
  <c r="E44" i="7" s="1"/>
  <c r="C8" i="7"/>
  <c r="G7" i="7"/>
  <c r="D7" i="7"/>
  <c r="E43" i="7" s="1"/>
  <c r="C7" i="7"/>
  <c r="G6" i="7"/>
  <c r="D6" i="7"/>
  <c r="E41" i="7" s="1"/>
  <c r="D50" i="7" l="1"/>
  <c r="K50" i="7"/>
  <c r="D36" i="7"/>
  <c r="J36" i="7" s="1"/>
  <c r="K36" i="7"/>
  <c r="K51" i="7"/>
  <c r="D40" i="7"/>
  <c r="J40" i="7" s="1"/>
  <c r="K40" i="7"/>
  <c r="D44" i="7"/>
  <c r="J44" i="7" s="1"/>
  <c r="K44" i="7"/>
  <c r="D46" i="7"/>
  <c r="J46" i="7" s="1"/>
  <c r="K46" i="7"/>
  <c r="D39" i="7"/>
  <c r="J39" i="7" s="1"/>
  <c r="K39" i="7"/>
  <c r="D47" i="7"/>
  <c r="J47" i="7" s="1"/>
  <c r="K47" i="7"/>
  <c r="D45" i="7"/>
  <c r="J45" i="7" s="1"/>
  <c r="K45" i="7"/>
  <c r="D41" i="7"/>
  <c r="J41" i="7" s="1"/>
  <c r="K41" i="7"/>
  <c r="D37" i="7"/>
  <c r="J37" i="7" s="1"/>
  <c r="K37" i="7"/>
  <c r="D43" i="7"/>
  <c r="J43" i="7" s="1"/>
  <c r="K43" i="7"/>
  <c r="D38" i="7"/>
  <c r="J38" i="7" s="1"/>
  <c r="K38" i="7"/>
  <c r="D49" i="7"/>
  <c r="K49" i="7"/>
  <c r="H42" i="4"/>
  <c r="K42" i="4" s="1"/>
  <c r="I42" i="4"/>
  <c r="J42" i="4"/>
  <c r="H43" i="4"/>
  <c r="K43" i="4" s="1"/>
  <c r="I43" i="4"/>
  <c r="J43" i="4"/>
  <c r="H44" i="4"/>
  <c r="I44" i="4"/>
  <c r="J44" i="4"/>
  <c r="H45" i="4"/>
  <c r="I45" i="4"/>
  <c r="J45" i="4"/>
  <c r="H46" i="4"/>
  <c r="I46" i="4"/>
  <c r="J46" i="4"/>
  <c r="H47" i="4"/>
  <c r="I47" i="4"/>
  <c r="J47" i="4"/>
  <c r="H48" i="4"/>
  <c r="I48" i="4"/>
  <c r="J48" i="4"/>
  <c r="H49" i="4"/>
  <c r="I49" i="4"/>
  <c r="J49" i="4"/>
  <c r="H50" i="4"/>
  <c r="K50" i="4" s="1"/>
  <c r="I50" i="4"/>
  <c r="J50" i="4"/>
  <c r="I41" i="4"/>
  <c r="J41" i="4"/>
  <c r="K41" i="4" l="1"/>
  <c r="K49" i="4"/>
  <c r="K47" i="4"/>
  <c r="K44" i="4"/>
  <c r="K46" i="4"/>
  <c r="K48" i="4"/>
  <c r="K45" i="4"/>
  <c r="J37" i="4"/>
  <c r="I37" i="4"/>
  <c r="H37" i="4"/>
  <c r="J36" i="4"/>
  <c r="I36" i="4"/>
  <c r="H36" i="4"/>
  <c r="J35" i="4"/>
  <c r="I35" i="4"/>
  <c r="H35" i="4"/>
  <c r="K35" i="4" s="1"/>
  <c r="J34" i="4"/>
  <c r="I34" i="4"/>
  <c r="H34" i="4"/>
  <c r="J33" i="4"/>
  <c r="I33" i="4"/>
  <c r="H33" i="4"/>
  <c r="J32" i="4"/>
  <c r="I32" i="4"/>
  <c r="H32" i="4"/>
  <c r="J31" i="4"/>
  <c r="I31" i="4"/>
  <c r="H31" i="4"/>
  <c r="J30" i="4"/>
  <c r="I30" i="4"/>
  <c r="H30" i="4"/>
  <c r="J29" i="4"/>
  <c r="I29" i="4"/>
  <c r="H29" i="4"/>
  <c r="J28" i="4"/>
  <c r="H28" i="4"/>
  <c r="J20" i="4"/>
  <c r="I20" i="4"/>
  <c r="H20" i="4"/>
  <c r="J19" i="4"/>
  <c r="I19" i="4"/>
  <c r="H19" i="4"/>
  <c r="J18" i="4"/>
  <c r="I18" i="4"/>
  <c r="H18" i="4"/>
  <c r="J17" i="4"/>
  <c r="I17" i="4"/>
  <c r="H17" i="4"/>
  <c r="J16" i="4"/>
  <c r="I16" i="4"/>
  <c r="H16" i="4"/>
  <c r="K19" i="4" l="1"/>
  <c r="K31" i="4"/>
  <c r="K16" i="4"/>
  <c r="K17" i="4"/>
  <c r="K18" i="4"/>
  <c r="K15" i="4"/>
  <c r="K20" i="4"/>
  <c r="K33" i="4"/>
  <c r="K37" i="4"/>
  <c r="K28" i="4"/>
  <c r="K34" i="4"/>
  <c r="K29" i="4"/>
  <c r="K32" i="4"/>
  <c r="K30" i="4"/>
  <c r="K36" i="4"/>
  <c r="H3" i="4"/>
  <c r="I3" i="4"/>
  <c r="J3" i="4"/>
  <c r="H4" i="4"/>
  <c r="I4" i="4"/>
  <c r="J4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K10" i="4" s="1"/>
  <c r="I10" i="4"/>
  <c r="J10" i="4"/>
  <c r="H11" i="4"/>
  <c r="I11" i="4"/>
  <c r="J11" i="4"/>
  <c r="I2" i="4"/>
  <c r="J2" i="4"/>
  <c r="K2" i="4" l="1"/>
  <c r="K9" i="4"/>
  <c r="K6" i="4"/>
  <c r="K3" i="4"/>
  <c r="K8" i="4"/>
  <c r="K7" i="4"/>
  <c r="K4" i="4"/>
  <c r="K11" i="4"/>
  <c r="K5" i="4"/>
  <c r="K18" i="3"/>
  <c r="K17" i="3"/>
  <c r="K15" i="3"/>
  <c r="K13" i="3"/>
  <c r="K12" i="3"/>
  <c r="K10" i="3"/>
  <c r="K9" i="3"/>
  <c r="K7" i="3"/>
  <c r="J6" i="3"/>
  <c r="I6" i="3"/>
  <c r="H6" i="3"/>
  <c r="K6" i="3" s="1"/>
  <c r="J5" i="3"/>
  <c r="I5" i="3"/>
  <c r="H5" i="3"/>
  <c r="K5" i="3" s="1"/>
  <c r="J4" i="3"/>
  <c r="I4" i="3"/>
  <c r="H4" i="3"/>
  <c r="K4" i="3" s="1"/>
  <c r="J3" i="3"/>
  <c r="I3" i="3"/>
  <c r="H3" i="3"/>
  <c r="J2" i="3"/>
  <c r="I2" i="3"/>
  <c r="K2" i="3" s="1"/>
  <c r="K14" i="3" l="1"/>
  <c r="K8" i="3"/>
  <c r="K16" i="3"/>
  <c r="K3" i="3"/>
  <c r="K11" i="3"/>
  <c r="D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tc={280B7B39-68E6-47FE-9461-02A16C5AD9B5}</author>
  </authors>
  <commentList>
    <comment ref="B8" authorId="0" shapeId="0" xr:uid="{280B7B39-68E6-47FE-9461-02A16C5AD9B5}">
      <text>
        <t>[Threaded comment]
Your version of Excel allows you to read this threaded comment; however, any edits to it will get removed if the file is opened in a newer version of Excel. Learn more: https://go.microsoft.com/fwlink/?linkid=870924
Comment:
    I have added ‘accepted industrial’ and ‘potential industrial growth’ together here.</t>
      </text>
    </comment>
  </commentList>
</comments>
</file>

<file path=xl/sharedStrings.xml><?xml version="1.0" encoding="utf-8"?>
<sst xmlns="http://schemas.openxmlformats.org/spreadsheetml/2006/main" count="1662" uniqueCount="296">
  <si>
    <t>Wales North</t>
  </si>
  <si>
    <t>0-73 MWh</t>
  </si>
  <si>
    <t>73-732 MWh</t>
  </si>
  <si>
    <t>&gt;732 MWh</t>
  </si>
  <si>
    <t>Total Firm Demand</t>
  </si>
  <si>
    <t>Int</t>
  </si>
  <si>
    <t>Shrinkage</t>
  </si>
  <si>
    <t xml:space="preserve">Total </t>
  </si>
  <si>
    <t>Total Growth</t>
  </si>
  <si>
    <t>Wales South</t>
  </si>
  <si>
    <t>South West</t>
  </si>
  <si>
    <t>Network Total</t>
  </si>
  <si>
    <t>% Growth</t>
  </si>
  <si>
    <t>73 - 732 MWh</t>
  </si>
  <si>
    <t>DM Consumption</t>
  </si>
  <si>
    <t>Total Consumption</t>
  </si>
  <si>
    <t>Unidentified Gas</t>
  </si>
  <si>
    <t>LDZ Shr</t>
  </si>
  <si>
    <t>Total Throughput</t>
  </si>
  <si>
    <t>Weather corrected demands</t>
  </si>
  <si>
    <t>WC LDZ Shr</t>
  </si>
  <si>
    <t>SW</t>
  </si>
  <si>
    <t>WN</t>
  </si>
  <si>
    <t>WS</t>
  </si>
  <si>
    <t>Actual CWV</t>
  </si>
  <si>
    <t>Coldest Weather Day in Yellow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</si>
  <si>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</si>
  <si>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</si>
  <si>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</si>
  <si>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</si>
  <si>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</si>
  <si>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</si>
  <si>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</si>
  <si>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</si>
  <si>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</si>
  <si>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</si>
  <si>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</si>
  <si>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</si>
  <si>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</si>
  <si>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</si>
  <si>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</si>
  <si>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</si>
  <si>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</si>
  <si>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GWh</t>
  </si>
  <si>
    <t>MCM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</si>
  <si>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</si>
  <si>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</si>
  <si>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</si>
  <si>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</si>
  <si>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</si>
  <si>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</si>
  <si>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</si>
  <si>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</si>
  <si>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</si>
  <si>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</si>
  <si>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WWU Forecast (GWh)</t>
  </si>
  <si>
    <t>Exit Point Licence Name</t>
  </si>
  <si>
    <t>OCT-2025</t>
  </si>
  <si>
    <t>OCT-2026</t>
  </si>
  <si>
    <t>OCT-2027</t>
  </si>
  <si>
    <t>OCT-2028</t>
  </si>
  <si>
    <t>OCT-2029</t>
  </si>
  <si>
    <t>OCT-2030</t>
  </si>
  <si>
    <t>OCT-2031</t>
  </si>
  <si>
    <t>OCT-2032</t>
  </si>
  <si>
    <t>OCT-2033</t>
  </si>
  <si>
    <t>AYLESBEARE</t>
  </si>
  <si>
    <t>AYLESBEAREOT</t>
  </si>
  <si>
    <t>Baseline Obligation (BFLEC) (kWh/d)</t>
  </si>
  <si>
    <t>Incremental Obligation (IFLEC) (kWh/d)</t>
  </si>
  <si>
    <t>Non-Obligated Released (kWh/d)</t>
  </si>
  <si>
    <t>Total Monthly Release Obligation (kWh/d)</t>
  </si>
  <si>
    <t>Quantity Reserved (kWh/d)</t>
  </si>
  <si>
    <t>Total Quantity Sold (kWh/d)</t>
  </si>
  <si>
    <t>Quantity Unsold (kWh/d)</t>
  </si>
  <si>
    <t>CIRENCESTER</t>
  </si>
  <si>
    <t>CIRENCESTEROT</t>
  </si>
  <si>
    <t>COFFINSWELL</t>
  </si>
  <si>
    <t>COFFINSWELLOT</t>
  </si>
  <si>
    <t>DOWLAIS</t>
  </si>
  <si>
    <t>DOWLAISOT</t>
  </si>
  <si>
    <t>DYFFRYN CLYDACH</t>
  </si>
  <si>
    <t>DYFFRYNCLYDOT</t>
  </si>
  <si>
    <t>EASTON GREY</t>
  </si>
  <si>
    <t>EASTONGREYOT</t>
  </si>
  <si>
    <t>EVESHAM</t>
  </si>
  <si>
    <t>EVESHAMOT</t>
  </si>
  <si>
    <t>FIDDINGTON</t>
  </si>
  <si>
    <t>FIDDINGTONOT</t>
  </si>
  <si>
    <t>GILWERN</t>
  </si>
  <si>
    <t>GILWERNOT</t>
  </si>
  <si>
    <t>ILCHESTER</t>
  </si>
  <si>
    <t>ILCHESTEROT</t>
  </si>
  <si>
    <t>KENN</t>
  </si>
  <si>
    <t>KENNOT</t>
  </si>
  <si>
    <t>LITTLETON DREW</t>
  </si>
  <si>
    <t>LITTLETNDREWOT</t>
  </si>
  <si>
    <t>LYNEHAM (CHOAKFORD)</t>
  </si>
  <si>
    <t>LYNEHAMOT</t>
  </si>
  <si>
    <t>MAELOR</t>
  </si>
  <si>
    <t>MAELOROT</t>
  </si>
  <si>
    <t>PUCKLECHURCH</t>
  </si>
  <si>
    <t>PUCKLECHURCHOT</t>
  </si>
  <si>
    <t>ROSS (SW)</t>
  </si>
  <si>
    <t>ROSSSWOT</t>
  </si>
  <si>
    <t>SEABANK (DN)</t>
  </si>
  <si>
    <t>SEABANKOT</t>
  </si>
  <si>
    <t>WS (incl SGTL)</t>
  </si>
  <si>
    <t>CV</t>
  </si>
  <si>
    <t>73.2-732 MWh</t>
  </si>
  <si>
    <t>NDM &gt;732 MWh</t>
  </si>
  <si>
    <t>Total NDM</t>
  </si>
  <si>
    <t>Total DM</t>
  </si>
  <si>
    <t>Total Demand</t>
  </si>
  <si>
    <t>Coldest Day Demand</t>
  </si>
  <si>
    <t>Highest Demand Day</t>
  </si>
  <si>
    <t>Highest Demand Day Demand</t>
  </si>
  <si>
    <t>NG 2024 5YF (GWh)</t>
  </si>
  <si>
    <t>NG 2024 CF (GWh)</t>
  </si>
  <si>
    <t>Offtake Name</t>
  </si>
  <si>
    <t>Capacity</t>
  </si>
  <si>
    <t>kscm/h</t>
  </si>
  <si>
    <t>GWh/d</t>
  </si>
  <si>
    <t>mcm/d</t>
  </si>
  <si>
    <t>LDZ:- SW</t>
  </si>
  <si>
    <t>Aylesbeare</t>
  </si>
  <si>
    <t xml:space="preserve">Choakford </t>
  </si>
  <si>
    <t>Gilwern</t>
  </si>
  <si>
    <t>Cirencester</t>
  </si>
  <si>
    <t xml:space="preserve">Coffinswell </t>
  </si>
  <si>
    <t>Easton Grey</t>
  </si>
  <si>
    <t>Evesham</t>
  </si>
  <si>
    <t>Fiddington</t>
  </si>
  <si>
    <t>Ilchester</t>
  </si>
  <si>
    <t>Kenn</t>
  </si>
  <si>
    <t>Littleton Drew</t>
  </si>
  <si>
    <t>Pucklechurch</t>
  </si>
  <si>
    <t>Ross SW</t>
  </si>
  <si>
    <t>Seabank</t>
  </si>
  <si>
    <t>LDZ:- WS</t>
  </si>
  <si>
    <t xml:space="preserve">Dowlais </t>
  </si>
  <si>
    <t xml:space="preserve">Dyffryn Clydach </t>
  </si>
  <si>
    <t>LDZ:- WN</t>
  </si>
  <si>
    <t xml:space="preserve">Maelor </t>
  </si>
  <si>
    <t>Subsystem Name</t>
  </si>
  <si>
    <t>Offtake Location</t>
  </si>
  <si>
    <t>kWh/h</t>
  </si>
  <si>
    <t>KWh/d</t>
  </si>
  <si>
    <t>South West (SW)</t>
  </si>
  <si>
    <t>Northern</t>
  </si>
  <si>
    <t>Wiltshire (1)</t>
  </si>
  <si>
    <t>Gloucestershire (1)</t>
  </si>
  <si>
    <t>Bristol (1)</t>
  </si>
  <si>
    <t>Central</t>
  </si>
  <si>
    <t>Bristol (2)</t>
  </si>
  <si>
    <t>Somerset</t>
  </si>
  <si>
    <t>Southern</t>
  </si>
  <si>
    <t>Exeter (1)</t>
  </si>
  <si>
    <t>Plymouth</t>
  </si>
  <si>
    <t>Other</t>
  </si>
  <si>
    <t>Exeter (2)</t>
  </si>
  <si>
    <t>Gloucestershire (2)</t>
  </si>
  <si>
    <t>Pressure Controlled</t>
  </si>
  <si>
    <t>Devon</t>
  </si>
  <si>
    <t>Herefordshire</t>
  </si>
  <si>
    <t>Wiltshire (2)</t>
  </si>
  <si>
    <t>Worcestershire</t>
  </si>
  <si>
    <t>Wales South (WS)</t>
  </si>
  <si>
    <t>South Wales</t>
  </si>
  <si>
    <t>Cardiff</t>
  </si>
  <si>
    <t xml:space="preserve">Swansea </t>
  </si>
  <si>
    <t>Newport</t>
  </si>
  <si>
    <t>Wales North (WN)</t>
  </si>
  <si>
    <t>North Wales</t>
  </si>
  <si>
    <t>Wrexham</t>
  </si>
  <si>
    <t>Network total</t>
  </si>
  <si>
    <r>
      <t>Actual &amp; Weather Corrected figures taken from the monthly throughput report spreadsheet</t>
    </r>
    <r>
      <rPr>
        <b/>
        <sz val="10"/>
        <rFont val="Arial"/>
        <family val="2"/>
      </rPr>
      <t xml:space="preserve"> and converted from KWH to GWH.</t>
    </r>
  </si>
  <si>
    <t>Taken from 2024 Regulatory Reporting Pack and 2024 Offtake Capacity Statement bookings</t>
  </si>
  <si>
    <t>Dowlais</t>
  </si>
  <si>
    <t>Dyffryn</t>
  </si>
  <si>
    <t>Maelor</t>
  </si>
  <si>
    <t>Ross</t>
  </si>
  <si>
    <t>Coffinswell</t>
  </si>
  <si>
    <t>Choakford</t>
  </si>
  <si>
    <t>Demand (GWh/d)</t>
  </si>
  <si>
    <t>Flat Capacity Booked</t>
  </si>
  <si>
    <t>Storage Required</t>
  </si>
  <si>
    <t>Physical Storage</t>
  </si>
  <si>
    <t>Flex Capacity</t>
  </si>
  <si>
    <t>Multi-fed System</t>
  </si>
  <si>
    <t>Storage Surplus / Deficit</t>
  </si>
  <si>
    <t>From ECPG Data</t>
  </si>
  <si>
    <t>LDZ</t>
  </si>
  <si>
    <t>Network</t>
  </si>
  <si>
    <t>Max BOE Actual</t>
  </si>
  <si>
    <t>Max Historic Demand</t>
  </si>
  <si>
    <t>Line Graph mcm/d</t>
  </si>
  <si>
    <t>Line Graph GWh/d</t>
  </si>
  <si>
    <t>*Beast from the East CV used:</t>
  </si>
  <si>
    <t>Total Winter throughput vs recent years.</t>
  </si>
  <si>
    <t>Winter</t>
  </si>
  <si>
    <t>2023-24</t>
  </si>
  <si>
    <t>2022-23</t>
  </si>
  <si>
    <t>2021-22</t>
  </si>
  <si>
    <t>2020-21</t>
  </si>
  <si>
    <t>2019-20</t>
  </si>
  <si>
    <t>2018-19</t>
  </si>
  <si>
    <t>2017-18</t>
  </si>
  <si>
    <t>Volume (bcm)</t>
  </si>
  <si>
    <t>Max Demand Day vs Recent Years</t>
  </si>
  <si>
    <t>Highest demand days (mcm)</t>
  </si>
  <si>
    <t>Storage</t>
  </si>
  <si>
    <t>Add graph!!!</t>
  </si>
  <si>
    <t>Winter Profiles</t>
  </si>
  <si>
    <t>Weather-Corrected Demand</t>
  </si>
  <si>
    <t>Current Booking</t>
  </si>
  <si>
    <t>2024-25</t>
  </si>
  <si>
    <t>2034/35</t>
  </si>
  <si>
    <t>WWU 2024 Forecast (GWh)</t>
  </si>
  <si>
    <t>Joules to watts:</t>
  </si>
  <si>
    <t>% Change in first 5 years:</t>
  </si>
  <si>
    <t>% Change in next 5 years:</t>
  </si>
  <si>
    <t>*Saturday after new year's</t>
  </si>
  <si>
    <t>*Low NTSL demand</t>
  </si>
  <si>
    <t>BRING IN EACH YEAR'S PLANNING CV FOR CONVERSIONS</t>
  </si>
  <si>
    <t>Exit Point Name on Gemini</t>
  </si>
  <si>
    <t>Quantity Holders (Units) / Month</t>
  </si>
  <si>
    <t>OCT-2034</t>
  </si>
  <si>
    <t>2025/26 Peak 1 in 20 demand mcm/d</t>
  </si>
  <si>
    <t>??</t>
  </si>
  <si>
    <t>2024 Actual Demands</t>
  </si>
  <si>
    <t>Figures for calendar year??</t>
  </si>
  <si>
    <t>2025 Annual Forecast</t>
  </si>
  <si>
    <t>CVs</t>
  </si>
  <si>
    <t>All GWh/d</t>
  </si>
  <si>
    <t>2025 Forecast Figures taken from NESO's Counterfactual figures .</t>
  </si>
  <si>
    <t>2025 Forecast Figures taken from 2025 Counterfactual Demand figures.</t>
  </si>
  <si>
    <t>Total Demand - No Recovery</t>
  </si>
  <si>
    <t>Recovery Alternative Scenario</t>
  </si>
  <si>
    <t>2024 Selected WWU Forecast</t>
  </si>
  <si>
    <t>2025 Capacity Booking</t>
  </si>
  <si>
    <t>Copied directly from the demand forecast</t>
  </si>
  <si>
    <t>2024 Forecast</t>
  </si>
  <si>
    <t>2025 No Recovery Scenario</t>
  </si>
  <si>
    <t>2025 NG-ESO Counterfactual</t>
  </si>
  <si>
    <t>Actual Temperatures from Forecaster</t>
  </si>
  <si>
    <t>Weekends &amp; bank hols removed</t>
  </si>
  <si>
    <t>Gas Hour</t>
  </si>
  <si>
    <t>Date</t>
  </si>
  <si>
    <t>1.00</t>
  </si>
  <si>
    <t>2.00</t>
  </si>
  <si>
    <t>3.00</t>
  </si>
  <si>
    <t>4.00</t>
  </si>
  <si>
    <t>5.00</t>
  </si>
  <si>
    <t>6.00</t>
  </si>
  <si>
    <t>7.00</t>
  </si>
  <si>
    <t>8.00</t>
  </si>
  <si>
    <t>9.00</t>
  </si>
  <si>
    <t>10.00</t>
  </si>
  <si>
    <t>11.00</t>
  </si>
  <si>
    <t>12.00</t>
  </si>
  <si>
    <t>13.00</t>
  </si>
  <si>
    <t>14.00</t>
  </si>
  <si>
    <t>15.00</t>
  </si>
  <si>
    <t>16.00</t>
  </si>
  <si>
    <t>17.00</t>
  </si>
  <si>
    <t>18.00</t>
  </si>
  <si>
    <t>19.00</t>
  </si>
  <si>
    <t>20.00</t>
  </si>
  <si>
    <t>21.00</t>
  </si>
  <si>
    <t>22.00</t>
  </si>
  <si>
    <t>23.00</t>
  </si>
  <si>
    <t>24.00</t>
  </si>
  <si>
    <t>Day</t>
  </si>
  <si>
    <t>Month</t>
  </si>
  <si>
    <t>Year</t>
  </si>
  <si>
    <t>Average Temp</t>
  </si>
  <si>
    <t>Sendout</t>
  </si>
  <si>
    <t>Bank Hols</t>
  </si>
  <si>
    <t>2025 Forecast: Accepted Industrial</t>
  </si>
  <si>
    <t>2025 Forecast: Post-2018 Power Generation</t>
  </si>
  <si>
    <t>2025 Forecast: Potential Industrial Growth</t>
  </si>
  <si>
    <t>2025: NDM - Resilient Gas Forecast</t>
  </si>
  <si>
    <t>2025: NDM - Robust Gas Forecast</t>
  </si>
  <si>
    <t>2025 Forecast: DM Demand</t>
  </si>
  <si>
    <t>2025 Resilient Gas Forecast</t>
  </si>
  <si>
    <t>Bullets</t>
  </si>
  <si>
    <t>Linepack</t>
  </si>
  <si>
    <t>2025/26 Capacity Bookings (GWh/d)</t>
  </si>
  <si>
    <t>2025/26 Capacity Bookings (kWh/d)</t>
  </si>
  <si>
    <t>This should already be summarised in the Forecast Comparison file in the same location.</t>
  </si>
  <si>
    <t>Source data for NESO pathways is the DS35 files in S:\System Ops\Physical Strategy\LTS Planning\Demand and throughput Information\Demand Forecasting\2025 Demand Forecast\NG Forecasts</t>
  </si>
  <si>
    <t>WWU 2025 Forecast (kwh)</t>
  </si>
  <si>
    <t>NG 2025 10YF (kwh)</t>
  </si>
  <si>
    <t>NG 2025 CF (kwh)</t>
  </si>
  <si>
    <t>WWU 2024 Forecast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</si>
</sst>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#"/>
    <numFmt numFmtId="167" formatCode="0.0"/>
    <numFmt numFmtId="168" formatCode="_-* #,##0.000_-;\-* #,##0.000_-;_-* &quot;-&quot;??_-;_-@_-"/>
    <numFmt numFmtId="169" formatCode="0.0%"/>
    <numFmt numFmtId="170" formatCode="0.0000"/>
    <numFmt numFmtId="171" formatCode="[$-F400]h:mm:ss\ AM/PM"/>
    <numFmt numFmtId="172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FFC000"/>
      <name val="Arial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sz val="18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sz val="10"/>
      <name val="Tahoma"/>
      <family val="2"/>
    </font>
    <font>
      <b/>
      <sz val="10"/>
      <color rgb="FF00B050"/>
      <name val="Arial"/>
      <family val="2"/>
    </font>
    <font>
      <sz val="16"/>
      <color theme="1"/>
      <name val="Aptos Narrow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lightDown"/>
    </fill>
    <fill>
      <patternFill patternType="solid">
        <fgColor indexed="65"/>
        <bgColor indexed="64"/>
      </patternFill>
    </fill>
    <fill>
      <patternFill patternType="solid">
        <fgColor rgb="FF445A69"/>
        <bgColor indexed="64"/>
      </patternFill>
    </fill>
    <fill>
      <patternFill patternType="solid">
        <fgColor rgb="FF4D667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F890"/>
      </patternFill>
    </fill>
    <fill>
      <patternFill patternType="solid">
        <fgColor rgb="FFF6F890"/>
        <bgColor rgb="FFFCF600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0" fillId="0" borderId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23">
    <xf numFmtId="0" fontId="0" fillId="0" borderId="0" xfId="0"/>
    <xf numFmtId="1" fontId="5" fillId="0" borderId="0" xfId="0" applyNumberFormat="1" applyFont="1"/>
    <xf numFmtId="0" fontId="5" fillId="0" borderId="0" xfId="0" applyFont="1"/>
    <xf numFmtId="0" fontId="0" fillId="0" borderId="1" xfId="0" applyBorder="1"/>
    <xf numFmtId="0" fontId="6" fillId="0" borderId="0" xfId="0" applyFont="1"/>
    <xf numFmtId="0" fontId="0" fillId="0" borderId="2" xfId="0" applyBorder="1"/>
    <xf numFmtId="0" fontId="0" fillId="2" borderId="0" xfId="0" applyFill="1"/>
    <xf numFmtId="1" fontId="6" fillId="0" borderId="0" xfId="0" applyNumberFormat="1" applyFont="1"/>
    <xf numFmtId="3" fontId="6" fillId="0" borderId="0" xfId="0" applyNumberFormat="1" applyFont="1"/>
    <xf numFmtId="0" fontId="6" fillId="0" borderId="3" xfId="0" applyFont="1" applyBorder="1"/>
    <xf numFmtId="1" fontId="6" fillId="0" borderId="3" xfId="0" applyNumberFormat="1" applyFont="1" applyBorder="1"/>
    <xf numFmtId="3" fontId="6" fillId="0" borderId="3" xfId="0" applyNumberFormat="1" applyFont="1" applyBorder="1"/>
    <xf numFmtId="1" fontId="5" fillId="0" borderId="6" xfId="0" applyNumberFormat="1" applyFont="1" applyBorder="1"/>
    <xf numFmtId="0" fontId="6" fillId="0" borderId="6" xfId="0" applyFont="1" applyBorder="1"/>
    <xf numFmtId="1" fontId="6" fillId="0" borderId="5" xfId="0" applyNumberFormat="1" applyFont="1" applyBorder="1"/>
    <xf numFmtId="1" fontId="6" fillId="0" borderId="9" xfId="0" applyNumberFormat="1" applyFont="1" applyBorder="1"/>
    <xf numFmtId="9" fontId="6" fillId="0" borderId="0" xfId="1" applyFont="1" applyFill="1" applyBorder="1"/>
    <xf numFmtId="9" fontId="6" fillId="0" borderId="1" xfId="1" applyFont="1" applyFill="1" applyBorder="1"/>
    <xf numFmtId="0" fontId="7" fillId="0" borderId="0" xfId="0" applyFont="1"/>
    <xf numFmtId="0" fontId="6" fillId="0" borderId="0" xfId="0" applyFont="1" applyAlignment="1">
      <alignment vertical="center" wrapText="1"/>
    </xf>
    <xf numFmtId="0" fontId="0" fillId="0" borderId="7" xfId="0" applyBorder="1"/>
    <xf numFmtId="0" fontId="3" fillId="3" borderId="8" xfId="0" applyFont="1" applyFill="1" applyBorder="1" applyAlignment="1">
      <alignment horizontal="center"/>
    </xf>
    <xf numFmtId="0" fontId="3" fillId="4" borderId="10" xfId="0" applyFont="1" applyFill="1" applyBorder="1"/>
    <xf numFmtId="14" fontId="0" fillId="0" borderId="0" xfId="0" applyNumberFormat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0" fillId="5" borderId="0" xfId="0" applyFill="1"/>
    <xf numFmtId="0" fontId="2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0" fontId="4" fillId="0" borderId="0" xfId="0" applyFont="1"/>
    <xf numFmtId="164" fontId="0" fillId="0" borderId="0" xfId="0" applyNumberFormat="1"/>
    <xf numFmtId="2" fontId="0" fillId="0" borderId="0" xfId="0" applyNumberFormat="1"/>
    <xf numFmtId="165" fontId="0" fillId="0" borderId="0" xfId="2" applyNumberFormat="1" applyFont="1"/>
    <xf numFmtId="43" fontId="0" fillId="0" borderId="0" xfId="0" applyNumberFormat="1"/>
    <xf numFmtId="0" fontId="7" fillId="7" borderId="8" xfId="3" applyFont="1" applyFill="1" applyBorder="1" applyAlignment="1">
      <alignment horizontal="center"/>
    </xf>
    <xf numFmtId="0" fontId="8" fillId="0" borderId="0" xfId="3"/>
    <xf numFmtId="0" fontId="3" fillId="0" borderId="0" xfId="0" applyFont="1"/>
    <xf numFmtId="0" fontId="3" fillId="0" borderId="0" xfId="0" applyFont="1" applyAlignment="1">
      <alignment horizontal="center"/>
    </xf>
    <xf numFmtId="10" fontId="6" fillId="0" borderId="5" xfId="1" applyNumberFormat="1" applyFont="1" applyFill="1" applyBorder="1"/>
    <xf numFmtId="9" fontId="0" fillId="0" borderId="0" xfId="1" applyFont="1"/>
    <xf numFmtId="0" fontId="0" fillId="0" borderId="11" xfId="0" applyBorder="1"/>
    <xf numFmtId="0" fontId="0" fillId="8" borderId="1" xfId="0" applyFill="1" applyBorder="1"/>
    <xf numFmtId="0" fontId="0" fillId="9" borderId="11" xfId="0" applyFill="1" applyBorder="1"/>
    <xf numFmtId="0" fontId="0" fillId="0" borderId="12" xfId="0" applyBorder="1"/>
    <xf numFmtId="0" fontId="9" fillId="0" borderId="0" xfId="0" applyFont="1"/>
    <xf numFmtId="0" fontId="10" fillId="10" borderId="0" xfId="4" applyFill="1"/>
    <xf numFmtId="0" fontId="10" fillId="11" borderId="0" xfId="4" applyFill="1"/>
    <xf numFmtId="0" fontId="10" fillId="0" borderId="0" xfId="4"/>
    <xf numFmtId="0" fontId="7" fillId="11" borderId="13" xfId="4" applyFont="1" applyFill="1" applyBorder="1"/>
    <xf numFmtId="0" fontId="7" fillId="11" borderId="13" xfId="4" applyFont="1" applyFill="1" applyBorder="1" applyAlignment="1">
      <alignment horizontal="center"/>
    </xf>
    <xf numFmtId="0" fontId="6" fillId="11" borderId="13" xfId="4" applyFont="1" applyFill="1" applyBorder="1"/>
    <xf numFmtId="0" fontId="10" fillId="11" borderId="15" xfId="4" applyFill="1" applyBorder="1"/>
    <xf numFmtId="2" fontId="6" fillId="11" borderId="13" xfId="4" applyNumberFormat="1" applyFont="1" applyFill="1" applyBorder="1" applyAlignment="1">
      <alignment horizontal="center"/>
    </xf>
    <xf numFmtId="2" fontId="10" fillId="11" borderId="13" xfId="4" applyNumberFormat="1" applyFill="1" applyBorder="1" applyAlignment="1">
      <alignment horizontal="center"/>
    </xf>
    <xf numFmtId="165" fontId="0" fillId="11" borderId="0" xfId="5" applyNumberFormat="1" applyFont="1" applyFill="1"/>
    <xf numFmtId="2" fontId="10" fillId="0" borderId="0" xfId="4" applyNumberFormat="1"/>
    <xf numFmtId="2" fontId="10" fillId="11" borderId="18" xfId="4" applyNumberFormat="1" applyFill="1" applyBorder="1" applyAlignment="1">
      <alignment horizontal="center"/>
    </xf>
    <xf numFmtId="0" fontId="6" fillId="11" borderId="13" xfId="4" applyFont="1" applyFill="1" applyBorder="1" applyAlignment="1">
      <alignment horizontal="center"/>
    </xf>
    <xf numFmtId="0" fontId="10" fillId="11" borderId="18" xfId="4" applyFill="1" applyBorder="1"/>
    <xf numFmtId="0" fontId="10" fillId="11" borderId="13" xfId="4" applyFill="1" applyBorder="1"/>
    <xf numFmtId="2" fontId="10" fillId="11" borderId="17" xfId="4" applyNumberFormat="1" applyFill="1" applyBorder="1" applyAlignment="1">
      <alignment horizontal="center"/>
    </xf>
    <xf numFmtId="0" fontId="6" fillId="0" borderId="0" xfId="4" applyFont="1"/>
    <xf numFmtId="0" fontId="12" fillId="12" borderId="25" xfId="4" applyFont="1" applyFill="1" applyBorder="1" applyAlignment="1">
      <alignment horizontal="center" vertical="center"/>
    </xf>
    <xf numFmtId="0" fontId="12" fillId="12" borderId="26" xfId="4" applyFont="1" applyFill="1" applyBorder="1" applyAlignment="1">
      <alignment horizontal="center" vertical="center"/>
    </xf>
    <xf numFmtId="0" fontId="6" fillId="14" borderId="31" xfId="4" applyFont="1" applyFill="1" applyBorder="1" applyAlignment="1">
      <alignment horizontal="left"/>
    </xf>
    <xf numFmtId="3" fontId="0" fillId="14" borderId="31" xfId="5" applyNumberFormat="1" applyFont="1" applyFill="1" applyBorder="1" applyAlignment="1">
      <alignment horizontal="right" vertical="center"/>
    </xf>
    <xf numFmtId="3" fontId="0" fillId="14" borderId="32" xfId="5" applyNumberFormat="1" applyFont="1" applyFill="1" applyBorder="1" applyAlignment="1">
      <alignment horizontal="right" vertical="center"/>
    </xf>
    <xf numFmtId="3" fontId="0" fillId="14" borderId="33" xfId="5" applyNumberFormat="1" applyFont="1" applyFill="1" applyBorder="1" applyAlignment="1">
      <alignment horizontal="right" vertical="center"/>
    </xf>
    <xf numFmtId="165" fontId="0" fillId="0" borderId="0" xfId="5" applyNumberFormat="1" applyFont="1"/>
    <xf numFmtId="0" fontId="6" fillId="14" borderId="34" xfId="4" applyFont="1" applyFill="1" applyBorder="1" applyAlignment="1">
      <alignment horizontal="left"/>
    </xf>
    <xf numFmtId="3" fontId="0" fillId="14" borderId="34" xfId="5" applyNumberFormat="1" applyFont="1" applyFill="1" applyBorder="1" applyAlignment="1">
      <alignment horizontal="right" vertical="center"/>
    </xf>
    <xf numFmtId="0" fontId="6" fillId="14" borderId="36" xfId="4" applyFont="1" applyFill="1" applyBorder="1"/>
    <xf numFmtId="0" fontId="6" fillId="3" borderId="31" xfId="4" applyFont="1" applyFill="1" applyBorder="1"/>
    <xf numFmtId="3" fontId="0" fillId="3" borderId="31" xfId="5" applyNumberFormat="1" applyFont="1" applyFill="1" applyBorder="1" applyAlignment="1">
      <alignment horizontal="right" vertical="center"/>
    </xf>
    <xf numFmtId="3" fontId="0" fillId="3" borderId="37" xfId="5" applyNumberFormat="1" applyFont="1" applyFill="1" applyBorder="1" applyAlignment="1">
      <alignment horizontal="right" vertical="center"/>
    </xf>
    <xf numFmtId="3" fontId="0" fillId="3" borderId="38" xfId="5" applyNumberFormat="1" applyFont="1" applyFill="1" applyBorder="1" applyAlignment="1">
      <alignment horizontal="right" vertical="center"/>
    </xf>
    <xf numFmtId="0" fontId="6" fillId="3" borderId="36" xfId="4" applyFont="1" applyFill="1" applyBorder="1"/>
    <xf numFmtId="3" fontId="0" fillId="3" borderId="36" xfId="5" applyNumberFormat="1" applyFont="1" applyFill="1" applyBorder="1" applyAlignment="1">
      <alignment horizontal="right" vertical="center"/>
    </xf>
    <xf numFmtId="3" fontId="0" fillId="3" borderId="39" xfId="5" applyNumberFormat="1" applyFont="1" applyFill="1" applyBorder="1" applyAlignment="1">
      <alignment horizontal="right" vertical="center"/>
    </xf>
    <xf numFmtId="3" fontId="0" fillId="3" borderId="40" xfId="5" applyNumberFormat="1" applyFont="1" applyFill="1" applyBorder="1" applyAlignment="1">
      <alignment horizontal="right" vertical="center"/>
    </xf>
    <xf numFmtId="0" fontId="6" fillId="14" borderId="32" xfId="4" applyFont="1" applyFill="1" applyBorder="1"/>
    <xf numFmtId="3" fontId="0" fillId="14" borderId="36" xfId="5" applyNumberFormat="1" applyFont="1" applyFill="1" applyBorder="1" applyAlignment="1">
      <alignment horizontal="right" vertical="center"/>
    </xf>
    <xf numFmtId="0" fontId="10" fillId="0" borderId="43" xfId="4" applyBorder="1"/>
    <xf numFmtId="0" fontId="6" fillId="3" borderId="37" xfId="4" applyFont="1" applyFill="1" applyBorder="1"/>
    <xf numFmtId="3" fontId="0" fillId="3" borderId="44" xfId="5" applyNumberFormat="1" applyFont="1" applyFill="1" applyBorder="1" applyAlignment="1">
      <alignment horizontal="right"/>
    </xf>
    <xf numFmtId="3" fontId="0" fillId="3" borderId="31" xfId="5" applyNumberFormat="1" applyFont="1" applyFill="1" applyBorder="1" applyAlignment="1">
      <alignment horizontal="right"/>
    </xf>
    <xf numFmtId="3" fontId="0" fillId="3" borderId="38" xfId="5" applyNumberFormat="1" applyFont="1" applyFill="1" applyBorder="1" applyAlignment="1">
      <alignment horizontal="right"/>
    </xf>
    <xf numFmtId="0" fontId="6" fillId="3" borderId="32" xfId="4" applyFont="1" applyFill="1" applyBorder="1"/>
    <xf numFmtId="3" fontId="0" fillId="3" borderId="0" xfId="5" applyNumberFormat="1" applyFont="1" applyFill="1" applyBorder="1" applyAlignment="1">
      <alignment horizontal="right"/>
    </xf>
    <xf numFmtId="3" fontId="0" fillId="3" borderId="34" xfId="5" applyNumberFormat="1" applyFont="1" applyFill="1" applyBorder="1" applyAlignment="1">
      <alignment horizontal="right"/>
    </xf>
    <xf numFmtId="3" fontId="0" fillId="3" borderId="33" xfId="5" applyNumberFormat="1" applyFont="1" applyFill="1" applyBorder="1" applyAlignment="1">
      <alignment horizontal="right"/>
    </xf>
    <xf numFmtId="0" fontId="6" fillId="3" borderId="39" xfId="4" applyFont="1" applyFill="1" applyBorder="1"/>
    <xf numFmtId="3" fontId="0" fillId="3" borderId="24" xfId="5" applyNumberFormat="1" applyFont="1" applyFill="1" applyBorder="1" applyAlignment="1">
      <alignment horizontal="right"/>
    </xf>
    <xf numFmtId="3" fontId="0" fillId="3" borderId="36" xfId="5" applyNumberFormat="1" applyFont="1" applyFill="1" applyBorder="1" applyAlignment="1">
      <alignment horizontal="right"/>
    </xf>
    <xf numFmtId="3" fontId="0" fillId="3" borderId="40" xfId="5" applyNumberFormat="1" applyFont="1" applyFill="1" applyBorder="1" applyAlignment="1">
      <alignment horizontal="right"/>
    </xf>
    <xf numFmtId="0" fontId="13" fillId="13" borderId="45" xfId="4" applyFont="1" applyFill="1" applyBorder="1"/>
    <xf numFmtId="0" fontId="6" fillId="14" borderId="46" xfId="4" applyFont="1" applyFill="1" applyBorder="1"/>
    <xf numFmtId="3" fontId="0" fillId="14" borderId="47" xfId="5" applyNumberFormat="1" applyFont="1" applyFill="1" applyBorder="1" applyAlignment="1">
      <alignment horizontal="right"/>
    </xf>
    <xf numFmtId="3" fontId="0" fillId="14" borderId="48" xfId="5" applyNumberFormat="1" applyFont="1" applyFill="1" applyBorder="1" applyAlignment="1">
      <alignment horizontal="right"/>
    </xf>
    <xf numFmtId="0" fontId="7" fillId="0" borderId="0" xfId="4" applyFont="1"/>
    <xf numFmtId="2" fontId="6" fillId="0" borderId="0" xfId="4" applyNumberFormat="1" applyFont="1" applyAlignment="1">
      <alignment horizontal="center"/>
    </xf>
    <xf numFmtId="2" fontId="6" fillId="0" borderId="13" xfId="4" applyNumberFormat="1" applyFont="1" applyBorder="1" applyAlignment="1">
      <alignment horizontal="center"/>
    </xf>
    <xf numFmtId="0" fontId="15" fillId="0" borderId="0" xfId="0" applyFont="1"/>
    <xf numFmtId="0" fontId="3" fillId="15" borderId="60" xfId="0" applyFont="1" applyFill="1" applyBorder="1"/>
    <xf numFmtId="0" fontId="3" fillId="15" borderId="62" xfId="0" applyFont="1" applyFill="1" applyBorder="1"/>
    <xf numFmtId="0" fontId="0" fillId="15" borderId="59" xfId="0" applyFill="1" applyBorder="1"/>
    <xf numFmtId="0" fontId="0" fillId="15" borderId="53" xfId="0" applyFill="1" applyBorder="1"/>
    <xf numFmtId="0" fontId="0" fillId="15" borderId="58" xfId="0" applyFill="1" applyBorder="1"/>
    <xf numFmtId="0" fontId="3" fillId="16" borderId="60" xfId="0" applyFont="1" applyFill="1" applyBorder="1"/>
    <xf numFmtId="0" fontId="3" fillId="16" borderId="62" xfId="0" applyFont="1" applyFill="1" applyBorder="1"/>
    <xf numFmtId="167" fontId="16" fillId="16" borderId="4" xfId="0" applyNumberFormat="1" applyFont="1" applyFill="1" applyBorder="1"/>
    <xf numFmtId="167" fontId="16" fillId="16" borderId="67" xfId="0" applyNumberFormat="1" applyFont="1" applyFill="1" applyBorder="1"/>
    <xf numFmtId="0" fontId="3" fillId="17" borderId="63" xfId="0" applyFont="1" applyFill="1" applyBorder="1"/>
    <xf numFmtId="0" fontId="3" fillId="17" borderId="61" xfId="0" applyFont="1" applyFill="1" applyBorder="1"/>
    <xf numFmtId="0" fontId="3" fillId="17" borderId="62" xfId="0" applyFont="1" applyFill="1" applyBorder="1"/>
    <xf numFmtId="0" fontId="0" fillId="18" borderId="0" xfId="0" applyFill="1"/>
    <xf numFmtId="43" fontId="0" fillId="18" borderId="69" xfId="2" applyFont="1" applyFill="1" applyBorder="1"/>
    <xf numFmtId="43" fontId="0" fillId="18" borderId="1" xfId="2" applyFont="1" applyFill="1" applyBorder="1"/>
    <xf numFmtId="43" fontId="0" fillId="18" borderId="0" xfId="2" applyFont="1" applyFill="1" applyBorder="1"/>
    <xf numFmtId="43" fontId="0" fillId="5" borderId="1" xfId="2" applyFont="1" applyFill="1" applyBorder="1"/>
    <xf numFmtId="43" fontId="0" fillId="5" borderId="0" xfId="2" applyFont="1" applyFill="1" applyBorder="1"/>
    <xf numFmtId="0" fontId="0" fillId="5" borderId="16" xfId="0" applyFill="1" applyBorder="1"/>
    <xf numFmtId="0" fontId="0" fillId="19" borderId="0" xfId="0" applyFill="1"/>
    <xf numFmtId="168" fontId="0" fillId="19" borderId="0" xfId="2" applyNumberFormat="1" applyFont="1" applyFill="1" applyBorder="1"/>
    <xf numFmtId="43" fontId="16" fillId="19" borderId="1" xfId="0" applyNumberFormat="1" applyFont="1" applyFill="1" applyBorder="1"/>
    <xf numFmtId="43" fontId="16" fillId="19" borderId="0" xfId="0" applyNumberFormat="1" applyFont="1" applyFill="1"/>
    <xf numFmtId="0" fontId="0" fillId="19" borderId="1" xfId="0" applyFill="1" applyBorder="1"/>
    <xf numFmtId="165" fontId="16" fillId="19" borderId="0" xfId="0" applyNumberFormat="1" applyFont="1" applyFill="1"/>
    <xf numFmtId="165" fontId="0" fillId="19" borderId="0" xfId="0" applyNumberFormat="1" applyFill="1"/>
    <xf numFmtId="0" fontId="17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43" fontId="1" fillId="18" borderId="68" xfId="2" applyFont="1" applyFill="1" applyBorder="1"/>
    <xf numFmtId="43" fontId="1" fillId="18" borderId="69" xfId="2" applyFont="1" applyFill="1" applyBorder="1"/>
    <xf numFmtId="43" fontId="1" fillId="18" borderId="1" xfId="2" applyFont="1" applyFill="1" applyBorder="1"/>
    <xf numFmtId="43" fontId="1" fillId="18" borderId="0" xfId="2" applyFont="1" applyFill="1" applyBorder="1"/>
    <xf numFmtId="43" fontId="1" fillId="5" borderId="1" xfId="2" applyFont="1" applyFill="1" applyBorder="1"/>
    <xf numFmtId="43" fontId="1" fillId="5" borderId="0" xfId="2" applyFont="1" applyFill="1" applyBorder="1"/>
    <xf numFmtId="168" fontId="1" fillId="19" borderId="1" xfId="2" applyNumberFormat="1" applyFont="1" applyFill="1" applyBorder="1"/>
    <xf numFmtId="168" fontId="1" fillId="19" borderId="0" xfId="2" applyNumberFormat="1" applyFont="1" applyFill="1" applyBorder="1"/>
    <xf numFmtId="43" fontId="1" fillId="19" borderId="1" xfId="0" applyNumberFormat="1" applyFont="1" applyFill="1" applyBorder="1"/>
    <xf numFmtId="43" fontId="1" fillId="19" borderId="0" xfId="0" applyNumberFormat="1" applyFont="1" applyFill="1"/>
    <xf numFmtId="0" fontId="20" fillId="20" borderId="70" xfId="0" applyFont="1" applyFill="1" applyBorder="1" applyAlignment="1">
      <alignment horizontal="left" wrapText="1" readingOrder="1"/>
    </xf>
    <xf numFmtId="0" fontId="21" fillId="21" borderId="71" xfId="0" applyFont="1" applyFill="1" applyBorder="1" applyAlignment="1">
      <alignment horizontal="left" vertical="top" wrapText="1" readingOrder="1"/>
    </xf>
    <xf numFmtId="0" fontId="21" fillId="22" borderId="72" xfId="0" applyFont="1" applyFill="1" applyBorder="1" applyAlignment="1">
      <alignment horizontal="left" vertical="top" wrapText="1" readingOrder="1"/>
    </xf>
    <xf numFmtId="0" fontId="21" fillId="21" borderId="72" xfId="0" applyFont="1" applyFill="1" applyBorder="1" applyAlignment="1">
      <alignment horizontal="left" vertical="top" wrapText="1" readingOrder="1"/>
    </xf>
    <xf numFmtId="14" fontId="21" fillId="21" borderId="71" xfId="0" applyNumberFormat="1" applyFont="1" applyFill="1" applyBorder="1" applyAlignment="1">
      <alignment horizontal="right" wrapText="1" readingOrder="1"/>
    </xf>
    <xf numFmtId="14" fontId="21" fillId="22" borderId="72" xfId="0" applyNumberFormat="1" applyFont="1" applyFill="1" applyBorder="1" applyAlignment="1">
      <alignment horizontal="right" wrapText="1" readingOrder="1"/>
    </xf>
    <xf numFmtId="0" fontId="21" fillId="22" borderId="72" xfId="0" applyFont="1" applyFill="1" applyBorder="1" applyAlignment="1">
      <alignment horizontal="right" wrapText="1" readingOrder="1"/>
    </xf>
    <xf numFmtId="14" fontId="21" fillId="21" borderId="72" xfId="0" applyNumberFormat="1" applyFont="1" applyFill="1" applyBorder="1" applyAlignment="1">
      <alignment horizontal="right" wrapText="1" readingOrder="1"/>
    </xf>
    <xf numFmtId="0" fontId="21" fillId="21" borderId="72" xfId="0" applyFont="1" applyFill="1" applyBorder="1" applyAlignment="1">
      <alignment horizontal="right" wrapText="1" readingOrder="1"/>
    </xf>
    <xf numFmtId="0" fontId="23" fillId="0" borderId="0" xfId="0" applyFont="1"/>
    <xf numFmtId="16" fontId="0" fillId="0" borderId="0" xfId="0" applyNumberFormat="1"/>
    <xf numFmtId="0" fontId="12" fillId="23" borderId="79" xfId="4" applyFont="1" applyFill="1" applyBorder="1" applyAlignment="1">
      <alignment horizontal="center" vertical="center"/>
    </xf>
    <xf numFmtId="3" fontId="0" fillId="14" borderId="26" xfId="5" applyNumberFormat="1" applyFont="1" applyFill="1" applyBorder="1" applyAlignment="1">
      <alignment horizontal="left" vertical="center"/>
    </xf>
    <xf numFmtId="3" fontId="0" fillId="14" borderId="34" xfId="5" applyNumberFormat="1" applyFont="1" applyFill="1" applyBorder="1" applyAlignment="1">
      <alignment horizontal="center" vertical="center"/>
    </xf>
    <xf numFmtId="4" fontId="0" fillId="14" borderId="34" xfId="5" applyNumberFormat="1" applyFont="1" applyFill="1" applyBorder="1" applyAlignment="1">
      <alignment horizontal="center" vertical="center"/>
    </xf>
    <xf numFmtId="4" fontId="0" fillId="14" borderId="32" xfId="5" applyNumberFormat="1" applyFont="1" applyFill="1" applyBorder="1" applyAlignment="1">
      <alignment horizontal="center" vertical="center"/>
    </xf>
    <xf numFmtId="3" fontId="0" fillId="14" borderId="34" xfId="5" applyNumberFormat="1" applyFont="1" applyFill="1" applyBorder="1" applyAlignment="1">
      <alignment horizontal="left" vertical="center"/>
    </xf>
    <xf numFmtId="3" fontId="0" fillId="14" borderId="26" xfId="5" applyNumberFormat="1" applyFont="1" applyFill="1" applyBorder="1" applyAlignment="1">
      <alignment horizontal="center" vertical="center"/>
    </xf>
    <xf numFmtId="4" fontId="0" fillId="14" borderId="26" xfId="5" applyNumberFormat="1" applyFont="1" applyFill="1" applyBorder="1" applyAlignment="1">
      <alignment horizontal="center" vertical="center"/>
    </xf>
    <xf numFmtId="4" fontId="0" fillId="14" borderId="43" xfId="5" applyNumberFormat="1" applyFont="1" applyFill="1" applyBorder="1" applyAlignment="1">
      <alignment horizontal="center" vertical="center"/>
    </xf>
    <xf numFmtId="4" fontId="0" fillId="14" borderId="36" xfId="5" applyNumberFormat="1" applyFont="1" applyFill="1" applyBorder="1" applyAlignment="1">
      <alignment horizontal="center" vertical="center"/>
    </xf>
    <xf numFmtId="4" fontId="0" fillId="14" borderId="39" xfId="5" applyNumberFormat="1" applyFont="1" applyFill="1" applyBorder="1" applyAlignment="1">
      <alignment horizontal="center" vertical="center"/>
    </xf>
    <xf numFmtId="3" fontId="0" fillId="3" borderId="36" xfId="5" applyNumberFormat="1" applyFont="1" applyFill="1" applyBorder="1" applyAlignment="1">
      <alignment horizontal="left" vertical="center"/>
    </xf>
    <xf numFmtId="3" fontId="0" fillId="3" borderId="34" xfId="5" applyNumberFormat="1" applyFont="1" applyFill="1" applyBorder="1" applyAlignment="1">
      <alignment horizontal="center" vertical="center"/>
    </xf>
    <xf numFmtId="4" fontId="0" fillId="3" borderId="34" xfId="5" applyNumberFormat="1" applyFont="1" applyFill="1" applyBorder="1" applyAlignment="1">
      <alignment horizontal="center" vertical="center"/>
    </xf>
    <xf numFmtId="4" fontId="0" fillId="3" borderId="32" xfId="5" applyNumberFormat="1" applyFont="1" applyFill="1" applyBorder="1" applyAlignment="1">
      <alignment horizontal="center" vertical="center"/>
    </xf>
    <xf numFmtId="3" fontId="0" fillId="3" borderId="26" xfId="5" applyNumberFormat="1" applyFont="1" applyFill="1" applyBorder="1" applyAlignment="1">
      <alignment horizontal="left" vertical="center"/>
    </xf>
    <xf numFmtId="3" fontId="0" fillId="3" borderId="26" xfId="5" applyNumberFormat="1" applyFont="1" applyFill="1" applyBorder="1" applyAlignment="1">
      <alignment horizontal="center" vertical="center"/>
    </xf>
    <xf numFmtId="4" fontId="0" fillId="3" borderId="26" xfId="5" applyNumberFormat="1" applyFont="1" applyFill="1" applyBorder="1" applyAlignment="1">
      <alignment horizontal="center" vertical="center"/>
    </xf>
    <xf numFmtId="4" fontId="0" fillId="3" borderId="43" xfId="5" applyNumberFormat="1" applyFont="1" applyFill="1" applyBorder="1" applyAlignment="1">
      <alignment horizontal="center" vertical="center"/>
    </xf>
    <xf numFmtId="3" fontId="0" fillId="14" borderId="31" xfId="5" applyNumberFormat="1" applyFont="1" applyFill="1" applyBorder="1" applyAlignment="1">
      <alignment horizontal="left" vertical="center"/>
    </xf>
    <xf numFmtId="3" fontId="0" fillId="14" borderId="32" xfId="5" applyNumberFormat="1" applyFont="1" applyFill="1" applyBorder="1" applyAlignment="1">
      <alignment horizontal="left" vertical="center"/>
    </xf>
    <xf numFmtId="3" fontId="0" fillId="14" borderId="39" xfId="5" applyNumberFormat="1" applyFont="1" applyFill="1" applyBorder="1" applyAlignment="1">
      <alignment horizontal="left" vertical="center"/>
    </xf>
    <xf numFmtId="3" fontId="0" fillId="14" borderId="36" xfId="5" applyNumberFormat="1" applyFont="1" applyFill="1" applyBorder="1" applyAlignment="1">
      <alignment horizontal="center" vertical="center"/>
    </xf>
    <xf numFmtId="3" fontId="0" fillId="3" borderId="37" xfId="5" applyNumberFormat="1" applyFont="1" applyFill="1" applyBorder="1" applyAlignment="1">
      <alignment horizontal="center"/>
    </xf>
    <xf numFmtId="4" fontId="0" fillId="3" borderId="44" xfId="5" applyNumberFormat="1" applyFont="1" applyFill="1" applyBorder="1" applyAlignment="1">
      <alignment horizontal="center"/>
    </xf>
    <xf numFmtId="4" fontId="0" fillId="3" borderId="26" xfId="5" applyNumberFormat="1" applyFont="1" applyFill="1" applyBorder="1" applyAlignment="1">
      <alignment horizontal="center"/>
    </xf>
    <xf numFmtId="3" fontId="0" fillId="3" borderId="43" xfId="5" applyNumberFormat="1" applyFont="1" applyFill="1" applyBorder="1" applyAlignment="1">
      <alignment horizontal="center"/>
    </xf>
    <xf numFmtId="4" fontId="0" fillId="3" borderId="37" xfId="5" applyNumberFormat="1" applyFont="1" applyFill="1" applyBorder="1" applyAlignment="1">
      <alignment horizontal="center"/>
    </xf>
    <xf numFmtId="4" fontId="0" fillId="3" borderId="32" xfId="5" applyNumberFormat="1" applyFont="1" applyFill="1" applyBorder="1" applyAlignment="1">
      <alignment horizontal="center"/>
    </xf>
    <xf numFmtId="4" fontId="0" fillId="3" borderId="43" xfId="5" applyNumberFormat="1" applyFont="1" applyFill="1" applyBorder="1" applyAlignment="1">
      <alignment horizontal="center"/>
    </xf>
    <xf numFmtId="0" fontId="13" fillId="23" borderId="25" xfId="4" applyFont="1" applyFill="1" applyBorder="1" applyAlignment="1">
      <alignment vertical="top"/>
    </xf>
    <xf numFmtId="3" fontId="0" fillId="14" borderId="26" xfId="5" applyNumberFormat="1" applyFont="1" applyFill="1" applyBorder="1" applyAlignment="1">
      <alignment horizontal="left"/>
    </xf>
    <xf numFmtId="3" fontId="0" fillId="14" borderId="28" xfId="5" applyNumberFormat="1" applyFont="1" applyFill="1" applyBorder="1" applyAlignment="1">
      <alignment horizontal="center"/>
    </xf>
    <xf numFmtId="4" fontId="0" fillId="14" borderId="26" xfId="5" applyNumberFormat="1" applyFont="1" applyFill="1" applyBorder="1" applyAlignment="1">
      <alignment horizontal="center"/>
    </xf>
    <xf numFmtId="43" fontId="0" fillId="0" borderId="0" xfId="2" applyFont="1"/>
    <xf numFmtId="43" fontId="0" fillId="0" borderId="16" xfId="2" applyFont="1" applyBorder="1"/>
    <xf numFmtId="43" fontId="0" fillId="0" borderId="3" xfId="2" applyFont="1" applyBorder="1"/>
    <xf numFmtId="43" fontId="0" fillId="0" borderId="49" xfId="2" applyFont="1" applyBorder="1"/>
    <xf numFmtId="165" fontId="0" fillId="8" borderId="0" xfId="2" applyNumberFormat="1" applyFont="1" applyFill="1"/>
    <xf numFmtId="165" fontId="0" fillId="9" borderId="12" xfId="2" applyNumberFormat="1" applyFont="1" applyFill="1" applyBorder="1"/>
    <xf numFmtId="2" fontId="21" fillId="22" borderId="72" xfId="0" applyNumberFormat="1" applyFont="1" applyFill="1" applyBorder="1" applyAlignment="1">
      <alignment horizontal="left" vertical="top" wrapText="1" readingOrder="1"/>
    </xf>
    <xf numFmtId="2" fontId="21" fillId="22" borderId="72" xfId="0" applyNumberFormat="1" applyFont="1" applyFill="1" applyBorder="1" applyAlignment="1">
      <alignment horizontal="right" wrapText="1" readingOrder="1"/>
    </xf>
    <xf numFmtId="169" fontId="0" fillId="0" borderId="0" xfId="1" applyNumberFormat="1" applyFont="1"/>
    <xf numFmtId="14" fontId="16" fillId="0" borderId="0" xfId="0" applyNumberFormat="1" applyFont="1" applyAlignment="1">
      <alignment horizontal="left"/>
    </xf>
    <xf numFmtId="0" fontId="2" fillId="0" borderId="0" xfId="0" applyFont="1"/>
    <xf numFmtId="166" fontId="6" fillId="25" borderId="8" xfId="3" applyNumberFormat="1" applyFont="1" applyFill="1" applyBorder="1" applyAlignment="1">
      <alignment horizontal="center"/>
    </xf>
    <xf numFmtId="166" fontId="6" fillId="25" borderId="8" xfId="3" applyNumberFormat="1" applyFont="1" applyFill="1" applyBorder="1" applyAlignment="1">
      <alignment horizontal="right"/>
    </xf>
    <xf numFmtId="1" fontId="6" fillId="25" borderId="8" xfId="3" applyNumberFormat="1" applyFont="1" applyFill="1" applyBorder="1" applyAlignment="1">
      <alignment horizontal="right"/>
    </xf>
    <xf numFmtId="166" fontId="7" fillId="25" borderId="8" xfId="3" applyNumberFormat="1" applyFont="1" applyFill="1" applyBorder="1" applyAlignment="1">
      <alignment horizontal="center" wrapText="1"/>
    </xf>
    <xf numFmtId="166" fontId="7" fillId="25" borderId="8" xfId="3" applyNumberFormat="1" applyFont="1" applyFill="1" applyBorder="1" applyAlignment="1">
      <alignment horizontal="right" wrapText="1"/>
    </xf>
    <xf numFmtId="1" fontId="7" fillId="25" borderId="8" xfId="3" applyNumberFormat="1" applyFont="1" applyFill="1" applyBorder="1" applyAlignment="1">
      <alignment horizontal="right" wrapText="1"/>
    </xf>
    <xf numFmtId="166" fontId="7" fillId="26" borderId="8" xfId="3" applyNumberFormat="1" applyFont="1" applyFill="1" applyBorder="1" applyAlignment="1">
      <alignment horizontal="center" vertical="center" wrapText="1"/>
    </xf>
    <xf numFmtId="166" fontId="7" fillId="26" borderId="8" xfId="3" applyNumberFormat="1" applyFont="1" applyFill="1" applyBorder="1" applyAlignment="1">
      <alignment horizontal="right" vertical="center" wrapText="1"/>
    </xf>
    <xf numFmtId="0" fontId="8" fillId="0" borderId="0" xfId="3" applyAlignment="1">
      <alignment horizontal="center"/>
    </xf>
    <xf numFmtId="2" fontId="26" fillId="27" borderId="0" xfId="3" applyNumberFormat="1" applyFont="1" applyFill="1" applyAlignment="1">
      <alignment horizontal="center"/>
    </xf>
    <xf numFmtId="2" fontId="26" fillId="0" borderId="0" xfId="0" applyNumberFormat="1" applyFont="1"/>
    <xf numFmtId="0" fontId="27" fillId="0" borderId="0" xfId="0" applyFont="1"/>
    <xf numFmtId="170" fontId="0" fillId="0" borderId="0" xfId="0" applyNumberFormat="1"/>
    <xf numFmtId="167" fontId="17" fillId="16" borderId="55" xfId="0" applyNumberFormat="1" applyFont="1" applyFill="1" applyBorder="1"/>
    <xf numFmtId="167" fontId="17" fillId="16" borderId="4" xfId="0" applyNumberFormat="1" applyFont="1" applyFill="1" applyBorder="1"/>
    <xf numFmtId="167" fontId="17" fillId="16" borderId="59" xfId="0" applyNumberFormat="1" applyFont="1" applyFill="1" applyBorder="1"/>
    <xf numFmtId="167" fontId="17" fillId="16" borderId="53" xfId="0" applyNumberFormat="1" applyFont="1" applyFill="1" applyBorder="1"/>
    <xf numFmtId="167" fontId="17" fillId="16" borderId="58" xfId="0" applyNumberFormat="1" applyFont="1" applyFill="1" applyBorder="1"/>
    <xf numFmtId="164" fontId="17" fillId="17" borderId="50" xfId="0" applyNumberFormat="1" applyFont="1" applyFill="1" applyBorder="1"/>
    <xf numFmtId="164" fontId="17" fillId="17" borderId="8" xfId="0" applyNumberFormat="1" applyFont="1" applyFill="1" applyBorder="1"/>
    <xf numFmtId="164" fontId="17" fillId="17" borderId="57" xfId="0" applyNumberFormat="1" applyFont="1" applyFill="1" applyBorder="1"/>
    <xf numFmtId="164" fontId="17" fillId="17" borderId="64" xfId="0" applyNumberFormat="1" applyFont="1" applyFill="1" applyBorder="1"/>
    <xf numFmtId="164" fontId="17" fillId="17" borderId="5" xfId="0" applyNumberFormat="1" applyFont="1" applyFill="1" applyBorder="1"/>
    <xf numFmtId="164" fontId="17" fillId="17" borderId="65" xfId="0" applyNumberFormat="1" applyFont="1" applyFill="1" applyBorder="1"/>
    <xf numFmtId="164" fontId="17" fillId="17" borderId="59" xfId="0" applyNumberFormat="1" applyFont="1" applyFill="1" applyBorder="1"/>
    <xf numFmtId="164" fontId="17" fillId="17" borderId="53" xfId="0" applyNumberFormat="1" applyFont="1" applyFill="1" applyBorder="1"/>
    <xf numFmtId="164" fontId="17" fillId="17" borderId="58" xfId="0" applyNumberFormat="1" applyFont="1" applyFill="1" applyBorder="1"/>
    <xf numFmtId="43" fontId="2" fillId="0" borderId="0" xfId="2" applyFont="1"/>
    <xf numFmtId="10" fontId="6" fillId="0" borderId="3" xfId="1" applyNumberFormat="1" applyFont="1" applyFill="1" applyBorder="1"/>
    <xf numFmtId="10" fontId="6" fillId="0" borderId="4" xfId="1" applyNumberFormat="1" applyFont="1" applyFill="1" applyBorder="1"/>
    <xf numFmtId="10" fontId="0" fillId="0" borderId="8" xfId="1" applyNumberFormat="1" applyFont="1" applyBorder="1"/>
    <xf numFmtId="10" fontId="6" fillId="0" borderId="8" xfId="1" applyNumberFormat="1" applyFont="1" applyFill="1" applyBorder="1"/>
    <xf numFmtId="0" fontId="16" fillId="18" borderId="0" xfId="0" applyFont="1" applyFill="1"/>
    <xf numFmtId="0" fontId="19" fillId="0" borderId="0" xfId="0" applyFont="1" applyAlignment="1">
      <alignment horizontal="right"/>
    </xf>
    <xf numFmtId="164" fontId="17" fillId="0" borderId="0" xfId="0" applyNumberFormat="1" applyFont="1"/>
    <xf numFmtId="2" fontId="17" fillId="0" borderId="0" xfId="0" applyNumberFormat="1" applyFont="1"/>
    <xf numFmtId="0" fontId="28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14" fontId="6" fillId="0" borderId="0" xfId="0" applyNumberFormat="1" applyFont="1"/>
    <xf numFmtId="0" fontId="3" fillId="29" borderId="8" xfId="0" applyFont="1" applyFill="1" applyBorder="1" applyAlignment="1">
      <alignment vertical="top"/>
    </xf>
    <xf numFmtId="171" fontId="3" fillId="28" borderId="8" xfId="0" applyNumberFormat="1" applyFont="1" applyFill="1" applyBorder="1" applyAlignment="1">
      <alignment horizontal="center" vertical="top"/>
    </xf>
    <xf numFmtId="14" fontId="0" fillId="0" borderId="8" xfId="0" applyNumberFormat="1" applyBorder="1" applyAlignment="1">
      <alignment vertical="top"/>
    </xf>
    <xf numFmtId="172" fontId="0" fillId="0" borderId="8" xfId="0" applyNumberFormat="1" applyBorder="1" applyAlignment="1">
      <alignment horizontal="center" vertical="top"/>
    </xf>
    <xf numFmtId="172" fontId="0" fillId="0" borderId="0" xfId="0" applyNumberFormat="1" applyAlignment="1">
      <alignment vertical="top"/>
    </xf>
    <xf numFmtId="43" fontId="0" fillId="0" borderId="0" xfId="2" applyFont="1" applyAlignment="1">
      <alignment vertical="top"/>
    </xf>
    <xf numFmtId="165" fontId="0" fillId="0" borderId="0" xfId="0" applyNumberFormat="1"/>
    <xf numFmtId="164" fontId="17" fillId="17" borderId="0" xfId="0" applyNumberFormat="1" applyFont="1" applyFill="1"/>
    <xf numFmtId="0" fontId="19" fillId="3" borderId="8" xfId="0" applyFont="1" applyFill="1" applyBorder="1" applyAlignment="1">
      <alignment horizontal="center"/>
    </xf>
    <xf numFmtId="0" fontId="16" fillId="0" borderId="7" xfId="0" applyFont="1" applyBorder="1"/>
    <xf numFmtId="165" fontId="16" fillId="0" borderId="7" xfId="2" applyNumberFormat="1" applyFont="1" applyBorder="1"/>
    <xf numFmtId="2" fontId="16" fillId="0" borderId="7" xfId="0" applyNumberFormat="1" applyFont="1" applyBorder="1"/>
    <xf numFmtId="165" fontId="16" fillId="0" borderId="0" xfId="2" applyNumberFormat="1" applyFont="1"/>
    <xf numFmtId="165" fontId="16" fillId="0" borderId="0" xfId="0" applyNumberFormat="1" applyFont="1"/>
    <xf numFmtId="43" fontId="16" fillId="0" borderId="0" xfId="0" applyNumberFormat="1" applyFont="1"/>
    <xf numFmtId="0" fontId="19" fillId="0" borderId="0" xfId="0" applyFont="1"/>
    <xf numFmtId="0" fontId="7" fillId="25" borderId="51" xfId="3" applyFont="1" applyFill="1" applyBorder="1" applyAlignment="1">
      <alignment horizontal="center" wrapText="1"/>
    </xf>
    <xf numFmtId="0" fontId="7" fillId="25" borderId="7" xfId="3" applyFont="1" applyFill="1" applyBorder="1" applyAlignment="1">
      <alignment horizontal="center" wrapText="1"/>
    </xf>
    <xf numFmtId="0" fontId="7" fillId="26" borderId="7" xfId="3" applyFont="1" applyFill="1" applyBorder="1" applyAlignment="1">
      <alignment horizontal="right" vertical="center" wrapText="1"/>
    </xf>
    <xf numFmtId="0" fontId="7" fillId="25" borderId="50" xfId="3" applyFont="1" applyFill="1" applyBorder="1" applyAlignment="1">
      <alignment horizontal="center" wrapText="1"/>
    </xf>
    <xf numFmtId="0" fontId="24" fillId="24" borderId="76" xfId="4" applyFont="1" applyFill="1" applyBorder="1" applyAlignment="1">
      <alignment horizontal="left"/>
    </xf>
    <xf numFmtId="0" fontId="24" fillId="24" borderId="80" xfId="4" applyFont="1" applyFill="1" applyBorder="1" applyAlignment="1">
      <alignment horizontal="left"/>
    </xf>
    <xf numFmtId="0" fontId="24" fillId="24" borderId="81" xfId="4" applyFont="1" applyFill="1" applyBorder="1" applyAlignment="1">
      <alignment horizontal="left"/>
    </xf>
    <xf numFmtId="0" fontId="13" fillId="23" borderId="47" xfId="4" applyFont="1" applyFill="1" applyBorder="1" applyAlignment="1">
      <alignment horizontal="left" vertical="center"/>
    </xf>
    <xf numFmtId="0" fontId="13" fillId="23" borderId="86" xfId="4" applyFont="1" applyFill="1" applyBorder="1" applyAlignment="1">
      <alignment horizontal="left" vertical="center"/>
    </xf>
    <xf numFmtId="0" fontId="13" fillId="23" borderId="87" xfId="4" applyFont="1" applyFill="1" applyBorder="1" applyAlignment="1">
      <alignment horizontal="left" vertical="center"/>
    </xf>
    <xf numFmtId="0" fontId="13" fillId="23" borderId="82" xfId="4" applyFont="1" applyFill="1" applyBorder="1" applyAlignment="1">
      <alignment horizontal="left" vertical="center"/>
    </xf>
    <xf numFmtId="0" fontId="13" fillId="23" borderId="3" xfId="4" applyFont="1" applyFill="1" applyBorder="1" applyAlignment="1">
      <alignment horizontal="left" vertical="center"/>
    </xf>
    <xf numFmtId="0" fontId="13" fillId="23" borderId="83" xfId="4" applyFont="1" applyFill="1" applyBorder="1" applyAlignment="1">
      <alignment horizontal="left" vertical="center"/>
    </xf>
    <xf numFmtId="0" fontId="13" fillId="23" borderId="6" xfId="4" applyFont="1" applyFill="1" applyBorder="1" applyAlignment="1">
      <alignment horizontal="left" vertical="center"/>
    </xf>
    <xf numFmtId="0" fontId="13" fillId="23" borderId="75" xfId="4" applyFont="1" applyFill="1" applyBorder="1" applyAlignment="1">
      <alignment horizontal="left" vertical="center"/>
    </xf>
    <xf numFmtId="0" fontId="13" fillId="23" borderId="84" xfId="4" applyFont="1" applyFill="1" applyBorder="1" applyAlignment="1">
      <alignment horizontal="left" vertical="center"/>
    </xf>
    <xf numFmtId="0" fontId="13" fillId="23" borderId="78" xfId="4" applyFont="1" applyFill="1" applyBorder="1" applyAlignment="1">
      <alignment horizontal="left" vertical="center"/>
    </xf>
    <xf numFmtId="0" fontId="13" fillId="23" borderId="85" xfId="4" applyFont="1" applyFill="1" applyBorder="1" applyAlignment="1">
      <alignment horizontal="left" vertical="center"/>
    </xf>
    <xf numFmtId="0" fontId="12" fillId="23" borderId="47" xfId="4" applyFont="1" applyFill="1" applyBorder="1" applyAlignment="1">
      <alignment horizontal="center" vertical="center"/>
    </xf>
    <xf numFmtId="0" fontId="13" fillId="23" borderId="77" xfId="4" applyFont="1" applyFill="1" applyBorder="1" applyAlignment="1">
      <alignment horizontal="center" vertical="center"/>
    </xf>
    <xf numFmtId="0" fontId="12" fillId="23" borderId="75" xfId="4" applyFont="1" applyFill="1" applyBorder="1" applyAlignment="1">
      <alignment horizontal="center" vertical="center"/>
    </xf>
    <xf numFmtId="0" fontId="13" fillId="23" borderId="78" xfId="4" applyFont="1" applyFill="1" applyBorder="1" applyAlignment="1">
      <alignment horizontal="center" vertical="center"/>
    </xf>
    <xf numFmtId="0" fontId="12" fillId="23" borderId="76" xfId="4" applyFont="1" applyFill="1" applyBorder="1" applyAlignment="1">
      <alignment horizontal="center" vertical="center"/>
    </xf>
    <xf numFmtId="0" fontId="12" fillId="23" borderId="27" xfId="4" applyFont="1" applyFill="1" applyBorder="1" applyAlignment="1">
      <alignment horizontal="center" vertical="center"/>
    </xf>
    <xf numFmtId="0" fontId="12" fillId="23" borderId="75" xfId="4" applyFont="1" applyFill="1" applyBorder="1" applyAlignment="1">
      <alignment horizontal="center" vertical="center" wrapText="1"/>
    </xf>
    <xf numFmtId="0" fontId="12" fillId="23" borderId="78" xfId="4" applyFont="1" applyFill="1" applyBorder="1" applyAlignment="1">
      <alignment horizontal="center" vertical="center" wrapText="1"/>
    </xf>
    <xf numFmtId="0" fontId="24" fillId="24" borderId="29" xfId="4" applyFont="1" applyFill="1" applyBorder="1" applyAlignment="1">
      <alignment horizontal="left"/>
    </xf>
    <xf numFmtId="0" fontId="14" fillId="12" borderId="27" xfId="4" applyFont="1" applyFill="1" applyBorder="1" applyAlignment="1">
      <alignment horizontal="left"/>
    </xf>
    <xf numFmtId="0" fontId="14" fillId="12" borderId="28" xfId="4" applyFont="1" applyFill="1" applyBorder="1" applyAlignment="1">
      <alignment horizontal="left"/>
    </xf>
    <xf numFmtId="0" fontId="14" fillId="12" borderId="29" xfId="4" applyFont="1" applyFill="1" applyBorder="1" applyAlignment="1">
      <alignment horizontal="left"/>
    </xf>
    <xf numFmtId="0" fontId="13" fillId="13" borderId="41" xfId="4" applyFont="1" applyFill="1" applyBorder="1" applyAlignment="1">
      <alignment horizontal="left" vertical="top"/>
    </xf>
    <xf numFmtId="0" fontId="13" fillId="13" borderId="42" xfId="4" applyFont="1" applyFill="1" applyBorder="1" applyAlignment="1">
      <alignment horizontal="left" vertical="top"/>
    </xf>
    <xf numFmtId="0" fontId="13" fillId="13" borderId="23" xfId="4" applyFont="1" applyFill="1" applyBorder="1" applyAlignment="1">
      <alignment horizontal="left" vertical="top"/>
    </xf>
    <xf numFmtId="0" fontId="13" fillId="13" borderId="30" xfId="4" applyFont="1" applyFill="1" applyBorder="1" applyAlignment="1">
      <alignment horizontal="left" vertical="top"/>
    </xf>
    <xf numFmtId="0" fontId="13" fillId="13" borderId="2" xfId="4" applyFont="1" applyFill="1" applyBorder="1" applyAlignment="1">
      <alignment horizontal="left" vertical="top"/>
    </xf>
    <xf numFmtId="0" fontId="13" fillId="13" borderId="35" xfId="4" applyFont="1" applyFill="1" applyBorder="1" applyAlignment="1">
      <alignment horizontal="left" vertical="top"/>
    </xf>
    <xf numFmtId="0" fontId="7" fillId="11" borderId="11" xfId="4" applyFont="1" applyFill="1" applyBorder="1" applyAlignment="1">
      <alignment horizontal="center"/>
    </xf>
    <xf numFmtId="0" fontId="7" fillId="11" borderId="12" xfId="4" applyFont="1" applyFill="1" applyBorder="1" applyAlignment="1">
      <alignment horizontal="center"/>
    </xf>
    <xf numFmtId="0" fontId="7" fillId="11" borderId="14" xfId="4" applyFont="1" applyFill="1" applyBorder="1" applyAlignment="1">
      <alignment horizontal="center"/>
    </xf>
    <xf numFmtId="0" fontId="7" fillId="11" borderId="15" xfId="4" applyFont="1" applyFill="1" applyBorder="1" applyAlignment="1">
      <alignment horizontal="center" wrapText="1"/>
    </xf>
    <xf numFmtId="0" fontId="7" fillId="11" borderId="17" xfId="4" applyFont="1" applyFill="1" applyBorder="1" applyAlignment="1">
      <alignment horizontal="center" wrapText="1"/>
    </xf>
    <xf numFmtId="0" fontId="12" fillId="12" borderId="19" xfId="4" applyFont="1" applyFill="1" applyBorder="1" applyAlignment="1">
      <alignment horizontal="center" vertical="center"/>
    </xf>
    <xf numFmtId="0" fontId="13" fillId="12" borderId="23" xfId="4" applyFont="1" applyFill="1" applyBorder="1" applyAlignment="1">
      <alignment horizontal="center" vertical="center"/>
    </xf>
    <xf numFmtId="0" fontId="12" fillId="12" borderId="6" xfId="4" applyFont="1" applyFill="1" applyBorder="1" applyAlignment="1">
      <alignment horizontal="center" vertical="center"/>
    </xf>
    <xf numFmtId="0" fontId="13" fillId="12" borderId="24" xfId="4" applyFont="1" applyFill="1" applyBorder="1" applyAlignment="1">
      <alignment horizontal="center" vertical="center"/>
    </xf>
    <xf numFmtId="0" fontId="12" fillId="12" borderId="20" xfId="4" applyFont="1" applyFill="1" applyBorder="1" applyAlignment="1">
      <alignment horizontal="center" vertical="center"/>
    </xf>
    <xf numFmtId="0" fontId="13" fillId="12" borderId="21" xfId="4" applyFont="1" applyFill="1" applyBorder="1" applyAlignment="1">
      <alignment horizontal="center" vertical="center"/>
    </xf>
    <xf numFmtId="0" fontId="12" fillId="12" borderId="22" xfId="4" applyFont="1" applyFill="1" applyBorder="1" applyAlignment="1">
      <alignment horizontal="center" vertical="center" wrapText="1"/>
    </xf>
    <xf numFmtId="0" fontId="13" fillId="12" borderId="20" xfId="4" applyFont="1" applyFill="1" applyBorder="1" applyAlignment="1">
      <alignment horizontal="center" vertical="center" wrapText="1"/>
    </xf>
    <xf numFmtId="164" fontId="17" fillId="17" borderId="66" xfId="0" applyNumberFormat="1" applyFont="1" applyFill="1" applyBorder="1" applyAlignment="1">
      <alignment horizontal="right" vertical="center"/>
    </xf>
    <xf numFmtId="164" fontId="17" fillId="17" borderId="9" xfId="0" applyNumberFormat="1" applyFont="1" applyFill="1" applyBorder="1" applyAlignment="1">
      <alignment horizontal="right" vertical="center"/>
    </xf>
    <xf numFmtId="164" fontId="17" fillId="17" borderId="64" xfId="0" applyNumberFormat="1" applyFont="1" applyFill="1" applyBorder="1" applyAlignment="1">
      <alignment horizontal="right" vertical="center"/>
    </xf>
    <xf numFmtId="0" fontId="0" fillId="15" borderId="54" xfId="0" applyFill="1" applyBorder="1" applyAlignment="1">
      <alignment horizontal="center"/>
    </xf>
    <xf numFmtId="0" fontId="0" fillId="15" borderId="55" xfId="0" applyFill="1" applyBorder="1" applyAlignment="1">
      <alignment horizontal="center"/>
    </xf>
    <xf numFmtId="0" fontId="0" fillId="15" borderId="52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4" xfId="0" applyFill="1" applyBorder="1" applyAlignment="1">
      <alignment horizontal="center" vertical="center"/>
    </xf>
    <xf numFmtId="0" fontId="0" fillId="15" borderId="52" xfId="0" applyFill="1" applyBorder="1" applyAlignment="1">
      <alignment horizontal="center" vertical="center"/>
    </xf>
    <xf numFmtId="0" fontId="0" fillId="15" borderId="55" xfId="0" applyFill="1" applyBorder="1" applyAlignment="1">
      <alignment horizontal="center" vertical="center"/>
    </xf>
    <xf numFmtId="164" fontId="17" fillId="17" borderId="53" xfId="0" applyNumberFormat="1" applyFont="1" applyFill="1" applyBorder="1" applyAlignment="1">
      <alignment horizontal="right" vertical="center"/>
    </xf>
    <xf numFmtId="0" fontId="17" fillId="17" borderId="53" xfId="0" applyFont="1" applyFill="1" applyBorder="1" applyAlignment="1">
      <alignment horizontal="right" vertical="center"/>
    </xf>
    <xf numFmtId="164" fontId="17" fillId="17" borderId="51" xfId="0" applyNumberFormat="1" applyFont="1" applyFill="1" applyBorder="1" applyAlignment="1">
      <alignment horizontal="right" vertical="center"/>
    </xf>
    <xf numFmtId="164" fontId="17" fillId="17" borderId="7" xfId="0" applyNumberFormat="1" applyFont="1" applyFill="1" applyBorder="1" applyAlignment="1">
      <alignment horizontal="right" vertical="center"/>
    </xf>
    <xf numFmtId="164" fontId="17" fillId="17" borderId="50" xfId="0" applyNumberFormat="1" applyFont="1" applyFill="1" applyBorder="1" applyAlignment="1">
      <alignment horizontal="right" vertical="center"/>
    </xf>
    <xf numFmtId="0" fontId="22" fillId="20" borderId="73" xfId="0" applyFont="1" applyFill="1" applyBorder="1" applyAlignment="1">
      <alignment horizontal="center" wrapText="1" readingOrder="1"/>
    </xf>
    <xf numFmtId="0" fontId="22" fillId="20" borderId="74" xfId="0" applyFont="1" applyFill="1" applyBorder="1" applyAlignment="1">
      <alignment horizontal="center" wrapText="1" readingOrder="1"/>
    </xf>
    <xf numFmtId="0" fontId="0" fillId="0" borderId="0" xfId="0" applyAlignment="1">
      <alignment horizontal="center" vertical="top"/>
    </xf>
    <xf numFmtId="0" fontId="3" fillId="28" borderId="51" xfId="0" applyFont="1" applyFill="1" applyBorder="1" applyAlignment="1">
      <alignment horizontal="center" vertical="top"/>
    </xf>
    <xf numFmtId="0" fontId="0" fillId="0" borderId="0" xfId="0" applyAlignment="1">
      <alignment horizontal="center"/>
    </xf>
  </cellXfs>
  <cellStyles count="7">
    <cellStyle name="Comma" xfId="2" builtinId="3"/>
    <cellStyle name="Comma 2" xfId="5" xr:uid="{132B79B0-A78D-4619-8D9D-A53FA27E72EA}"/>
    <cellStyle name="Hyperlink 2 4" xfId="6" xr:uid="{05B6B153-11B8-41CA-85FB-7B4E6C39231D}"/>
    <cellStyle name="Normal" xfId="0" builtinId="0"/>
    <cellStyle name="Normal 2" xfId="3" xr:uid="{8C1290AE-9BA9-49D3-8584-F43C0C47B78A}"/>
    <cellStyle name="Normal 3" xfId="4" xr:uid="{5A845CDD-1359-4A71-A2F0-0931127D7ECF}"/>
    <cellStyle name="Percent" xfId="1" builtinId="5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00"/>
      <color rgb="FFAA451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Network Peak Forecasts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'[4]2023 Forecast Graphs (Mcm)'!$AN$23</c:f>
              <c:strCache>
                <c:ptCount val="1"/>
                <c:pt idx="0">
                  <c:v>Max Historic Demand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'LTDS Report Graphs'!$C$31:$N$31</c:f>
              <c:strCache>
                <c:ptCount val="12"/>
                <c:pt idx="0">
                  <c:v>Max Historic Demand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</c:strCache>
            </c:strRef>
          </c:cat>
          <c:val>
            <c:numRef>
              <c:f>'LTDS Report Graphs'!$C$32</c:f>
              <c:numCache>
                <c:formatCode>General</c:formatCode>
                <c:ptCount val="1"/>
                <c:pt idx="0">
                  <c:v>41.925000000000004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8-4720-AE4A-71D6C9DD172E}"/>
            </c:ext>
          </c:extLst>
        </c:ser>
        <c:ser>
          <c:idx val="1"/>
          <c:order val="1"/>
          <c:tx>
            <c:strRef>
              <c:f>'LTDS Report Graphs'!$B$33</c:f>
              <c:strCache>
                <c:ptCount val="1"/>
                <c:pt idx="0">
                  <c:v>2024 Forecast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'LTDS Report Graphs'!$C$31:$N$31</c:f>
              <c:strCache>
                <c:ptCount val="12"/>
                <c:pt idx="0">
                  <c:v>Max Historic Demand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</c:strCache>
            </c:strRef>
          </c:cat>
          <c:val>
            <c:numRef>
              <c:f>'LTDS Report Graphs'!$C$33:$M$33</c:f>
              <c:numCache>
                <c:formatCode>0.000</c:formatCode>
                <c:ptCount val="11"/>
                <c:pt idx="1">
                  <c:v>46.919766557461926</c:v>
                </c:pt>
                <c:pt idx="2">
                  <c:v>47.304586966684091</c:v>
                </c:pt>
                <c:pt idx="3">
                  <c:v>47.076481535096455</c:v>
                </c:pt>
                <c:pt idx="4">
                  <c:v>46.605882084285554</c:v>
                </c:pt>
                <c:pt idx="5">
                  <c:v>46.379292046245865</c:v>
                </c:pt>
                <c:pt idx="6">
                  <c:v>46.113166454130216</c:v>
                </c:pt>
                <c:pt idx="7">
                  <c:v>45.072955214802448</c:v>
                </c:pt>
                <c:pt idx="8">
                  <c:v>44.61879459482077</c:v>
                </c:pt>
                <c:pt idx="9">
                  <c:v>44.353089824596353</c:v>
                </c:pt>
                <c:pt idx="10">
                  <c:v>43.992020304870195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8-4720-AE4A-71D6C9DD172E}"/>
            </c:ext>
          </c:extLst>
        </c:ser>
        <c:ser>
          <c:idx val="2"/>
          <c:order val="2"/>
          <c:tx>
            <c:strRef>
              <c:f>'LTDS Report Graphs'!$B$34</c:f>
              <c:strCache>
                <c:ptCount val="1"/>
                <c:pt idx="0">
                  <c:v>2025 No Recovery Scenario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'LTDS Report Graphs'!$C$31:$N$31</c:f>
              <c:strCache>
                <c:ptCount val="12"/>
                <c:pt idx="0">
                  <c:v>Max Historic Demand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</c:strCache>
            </c:strRef>
          </c:cat>
          <c:val>
            <c:numRef>
              <c:f>'LTDS Report Graphs'!$C$34:$N$34</c:f>
              <c:numCache>
                <c:formatCode>0.000</c:formatCode>
                <c:ptCount val="12"/>
                <c:pt idx="1">
                  <c:v>43.973325413167373</c:v>
                </c:pt>
                <c:pt idx="2">
                  <c:v>44.572517310361235</c:v>
                </c:pt>
                <c:pt idx="3">
                  <c:v>44.581642436728707</c:v>
                </c:pt>
                <c:pt idx="4">
                  <c:v>44.558242390729845</c:v>
                </c:pt>
                <c:pt idx="5">
                  <c:v>44.523440086138685</c:v>
                </c:pt>
                <c:pt idx="6">
                  <c:v>44.221125793708552</c:v>
                </c:pt>
                <c:pt idx="7">
                  <c:v>43.077434627243335</c:v>
                </c:pt>
                <c:pt idx="8">
                  <c:v>42.522807064474193</c:v>
                </c:pt>
                <c:pt idx="9">
                  <c:v>42.055350293910351</c:v>
                </c:pt>
                <c:pt idx="10">
                  <c:v>41.472004526094246</c:v>
                </c:pt>
                <c:pt idx="11">
                  <c:v>40.867439439104146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68-4720-AE4A-71D6C9DD172E}"/>
            </c:ext>
          </c:extLst>
        </c:ser>
        <c:ser>
          <c:idx val="3"/>
          <c:order val="3"/>
          <c:tx>
            <c:strRef>
              <c:f>'LTDS Report Graphs'!$B$35</c:f>
              <c:strCache>
                <c:ptCount val="1"/>
                <c:pt idx="0">
                  <c:v>Current Booking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'LTDS Report Graphs'!$C$31:$N$31</c:f>
              <c:strCache>
                <c:ptCount val="12"/>
                <c:pt idx="0">
                  <c:v>Max Historic Demand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</c:strCache>
            </c:strRef>
          </c:cat>
          <c:val>
            <c:numRef>
              <c:f>'LTDS Report Graphs'!$C$35:$N$35</c:f>
              <c:numCache>
                <c:formatCode>General</c:formatCode>
                <c:ptCount val="12"/>
                <c:pt idx="2" formatCode="0.000">
                  <c:v>45.26339467140761</c:v>
                </c:pt>
                <c:pt idx="3" formatCode="0.000">
                  <c:v>45.26339467140761</c:v>
                </c:pt>
                <c:pt idx="4" formatCode="0.000">
                  <c:v>45.26339467140761</c:v>
                </c:pt>
                <c:pt idx="5" formatCode="0.000">
                  <c:v>45.26339467140761</c:v>
                </c:pt>
                <c:pt idx="6" formatCode="0.000">
                  <c:v>45.26339467140761</c:v>
                </c:pt>
                <c:pt idx="7" formatCode="0.000">
                  <c:v>45.26339467140761</c:v>
                </c:pt>
                <c:pt idx="8" formatCode="0.000">
                  <c:v>45.26339467140761</c:v>
                </c:pt>
                <c:pt idx="9" formatCode="0.000">
                  <c:v>45.26339467140761</c:v>
                </c:pt>
                <c:pt idx="10" formatCode="0.000">
                  <c:v>45.26339467140761</c:v>
                </c:pt>
                <c:pt idx="11" formatCode="0.000">
                  <c:v>45.26339467140761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68-4720-AE4A-71D6C9DD172E}"/>
            </c:ext>
          </c:extLst>
        </c:ser>
        <c:ser>
          <c:idx val="4"/>
          <c:order val="4"/>
          <c:tx>
            <c:strRef>
              <c:f>'LTDS Report Graphs'!$B$36</c:f>
              <c:strCache>
                <c:ptCount val="1"/>
                <c:pt idx="0">
                  <c:v>2025 NG-ESO Counterfactual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'LTDS Report Graphs'!$C$31:$N$31</c:f>
              <c:strCache>
                <c:ptCount val="12"/>
                <c:pt idx="0">
                  <c:v>Max Historic Demand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</c:strCache>
            </c:strRef>
          </c:cat>
          <c:val>
            <c:numRef>
              <c:f>'LTDS Report Graphs'!$C$36:$N$36</c:f>
              <c:numCache>
                <c:formatCode>0.000</c:formatCode>
                <c:ptCount val="12"/>
                <c:pt idx="1">
                  <c:v>41.304963918181826</c:v>
                </c:pt>
                <c:pt idx="2">
                  <c:v>41.44917409690909</c:v>
                </c:pt>
                <c:pt idx="3">
                  <c:v>41.506697927272725</c:v>
                </c:pt>
                <c:pt idx="4">
                  <c:v>41.353295147090911</c:v>
                </c:pt>
                <c:pt idx="5">
                  <c:v>41.304031918545455</c:v>
                </c:pt>
                <c:pt idx="6">
                  <c:v>41.104709349727273</c:v>
                </c:pt>
                <c:pt idx="7">
                  <c:v>40.12073454272727</c:v>
                </c:pt>
                <c:pt idx="8">
                  <c:v>39.504050129000007</c:v>
                </c:pt>
                <c:pt idx="9">
                  <c:v>39.077288601818182</c:v>
                </c:pt>
                <c:pt idx="10">
                  <c:v>38.542103904545456</c:v>
                </c:pt>
                <c:pt idx="11">
                  <c:v>37.974432612818184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68-4720-AE4A-71D6C9DD1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599168"/>
        <c:axId val="1007597248"/>
      </c:lineChart>
      <c:catAx>
        <c:axId val="100759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597248"/>
        <c:crosses val="autoZero"/>
        <c:auto val="1"/>
        <c:lblAlgn val="ctr"/>
        <c:lblOffset val="100"/>
        <c:noMultiLvlLbl val="0"/>
      </c:catAx>
      <c:valAx>
        <c:axId val="1007597248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59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Network Peak Forecasts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'LTDS Report Graphs'!$C$40</c:f>
              <c:strCache>
                <c:ptCount val="1"/>
                <c:pt idx="0">
                  <c:v>Max Historic Demand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'LTDS Report Graphs'!$C$31:$N$31</c:f>
              <c:strCache>
                <c:ptCount val="12"/>
                <c:pt idx="0">
                  <c:v>Max Historic Demand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</c:strCache>
            </c:strRef>
          </c:cat>
          <c:val>
            <c:numRef>
              <c:f>'LTDS Report Graphs'!$C$41</c:f>
              <c:numCache>
                <c:formatCode>0.00</c:formatCode>
                <c:ptCount val="1"/>
                <c:pt idx="0">
                  <c:v>451.64522306397305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2-4D31-A1B5-DD9C28F716DC}"/>
            </c:ext>
          </c:extLst>
        </c:ser>
        <c:ser>
          <c:idx val="1"/>
          <c:order val="1"/>
          <c:tx>
            <c:strRef>
              <c:f>'LTDS Report Graphs'!$B$42</c:f>
              <c:strCache>
                <c:ptCount val="1"/>
                <c:pt idx="0">
                  <c:v>2024 Forecast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'LTDS Report Graphs'!$C$31:$N$31</c:f>
              <c:strCache>
                <c:ptCount val="12"/>
                <c:pt idx="0">
                  <c:v>Max Historic Demand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</c:strCache>
            </c:strRef>
          </c:cat>
          <c:val>
            <c:numRef>
              <c:f>'LTDS Report Graphs'!$C$42:$M$42</c:f>
              <c:numCache>
                <c:formatCode>0.00</c:formatCode>
                <c:ptCount val="11"/>
                <c:pt idx="1">
                  <c:v>517.34242882693081</c:v>
                </c:pt>
                <c:pt idx="2">
                  <c:v>521.58468049115095</c:v>
                </c:pt>
                <c:pt idx="3">
                  <c:v>519.06955579925761</c:v>
                </c:pt>
                <c:pt idx="4">
                  <c:v>513.88086046346041</c:v>
                </c:pt>
                <c:pt idx="5">
                  <c:v>511.38515475939431</c:v>
                </c:pt>
                <c:pt idx="6">
                  <c:v>508.45037787935706</c:v>
                </c:pt>
                <c:pt idx="7">
                  <c:v>496.9780072648793</c:v>
                </c:pt>
                <c:pt idx="8">
                  <c:v>491.9724207818432</c:v>
                </c:pt>
                <c:pt idx="9">
                  <c:v>489.0426979952515</c:v>
                </c:pt>
                <c:pt idx="10">
                  <c:v>485.06265152492529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2-4D31-A1B5-DD9C28F716DC}"/>
            </c:ext>
          </c:extLst>
        </c:ser>
        <c:ser>
          <c:idx val="2"/>
          <c:order val="2"/>
          <c:tx>
            <c:strRef>
              <c:f>'LTDS Report Graphs'!$B$43</c:f>
              <c:strCache>
                <c:ptCount val="1"/>
                <c:pt idx="0">
                  <c:v>2025 Resilient Gas Forecast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'LTDS Report Graphs'!$C$31:$N$31</c:f>
              <c:strCache>
                <c:ptCount val="12"/>
                <c:pt idx="0">
                  <c:v>Max Historic Demand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</c:strCache>
            </c:strRef>
          </c:cat>
          <c:val>
            <c:numRef>
              <c:f>'LTDS Report Graphs'!$C$43:$N$43</c:f>
              <c:numCache>
                <c:formatCode>0.00</c:formatCode>
                <c:ptCount val="12"/>
                <c:pt idx="1">
                  <c:v>484.82867682039694</c:v>
                </c:pt>
                <c:pt idx="2">
                  <c:v>491.43511177959863</c:v>
                </c:pt>
                <c:pt idx="3">
                  <c:v>491.53570109849187</c:v>
                </c:pt>
                <c:pt idx="4">
                  <c:v>491.27775456774731</c:v>
                </c:pt>
                <c:pt idx="5">
                  <c:v>490.89411712824636</c:v>
                </c:pt>
                <c:pt idx="6">
                  <c:v>487.56129394664117</c:v>
                </c:pt>
                <c:pt idx="7">
                  <c:v>474.94983375116078</c:v>
                </c:pt>
                <c:pt idx="8">
                  <c:v>468.83673213175058</c:v>
                </c:pt>
                <c:pt idx="9">
                  <c:v>463.68368280194989</c:v>
                </c:pt>
                <c:pt idx="10">
                  <c:v>457.25285241233246</c:v>
                </c:pt>
                <c:pt idx="11">
                  <c:v>450.589627356525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2-4D31-A1B5-DD9C28F716DC}"/>
            </c:ext>
          </c:extLst>
        </c:ser>
        <c:ser>
          <c:idx val="3"/>
          <c:order val="3"/>
          <c:tx>
            <c:strRef>
              <c:f>'LTDS Report Graphs'!$B$44</c:f>
              <c:strCache>
                <c:ptCount val="1"/>
                <c:pt idx="0">
                  <c:v>Current Booking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'LTDS Report Graphs'!$C$31:$N$31</c:f>
              <c:strCache>
                <c:ptCount val="12"/>
                <c:pt idx="0">
                  <c:v>Max Historic Demand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</c:strCache>
            </c:strRef>
          </c:cat>
          <c:val>
            <c:numRef>
              <c:f>'LTDS Report Graphs'!$C$44:$N$44</c:f>
              <c:numCache>
                <c:formatCode>General</c:formatCode>
                <c:ptCount val="12"/>
                <c:pt idx="2" formatCode="0.00">
                  <c:v>498.96312399999999</c:v>
                </c:pt>
                <c:pt idx="3" formatCode="0.00">
                  <c:v>498.96312399999999</c:v>
                </c:pt>
                <c:pt idx="4" formatCode="0.00">
                  <c:v>498.96312399999999</c:v>
                </c:pt>
                <c:pt idx="5" formatCode="0.00">
                  <c:v>498.96312399999999</c:v>
                </c:pt>
                <c:pt idx="6" formatCode="0.00">
                  <c:v>498.96312399999999</c:v>
                </c:pt>
                <c:pt idx="7" formatCode="0.00">
                  <c:v>498.96312399999999</c:v>
                </c:pt>
                <c:pt idx="8" formatCode="0.00">
                  <c:v>498.96312399999999</c:v>
                </c:pt>
                <c:pt idx="9" formatCode="0.00">
                  <c:v>498.96312399999999</c:v>
                </c:pt>
                <c:pt idx="10" formatCode="0.00">
                  <c:v>498.96312399999999</c:v>
                </c:pt>
                <c:pt idx="11" formatCode="0.00">
                  <c:v>498.96312399999999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A2-4D31-A1B5-DD9C28F716DC}"/>
            </c:ext>
          </c:extLst>
        </c:ser>
        <c:ser>
          <c:idx val="4"/>
          <c:order val="4"/>
          <c:tx>
            <c:strRef>
              <c:f>'LTDS Report Graphs'!$B$45</c:f>
              <c:strCache>
                <c:ptCount val="1"/>
                <c:pt idx="0">
                  <c:v>2025 NG-ESO Counterfactual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'LTDS Report Graphs'!$C$31:$N$31</c:f>
              <c:strCache>
                <c:ptCount val="12"/>
                <c:pt idx="0">
                  <c:v>Max Historic Demand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</c:strCache>
            </c:strRef>
          </c:cat>
          <c:val>
            <c:numRef>
              <c:f>'LTDS Report Graphs'!$C$45:$N$45</c:f>
              <c:numCache>
                <c:formatCode>0.00</c:formatCode>
                <c:ptCount val="12"/>
                <c:pt idx="1">
                  <c:v>455.35865021659822</c:v>
                </c:pt>
                <c:pt idx="2">
                  <c:v>456.94591224869771</c:v>
                </c:pt>
                <c:pt idx="3">
                  <c:v>457.5859409368062</c:v>
                </c:pt>
                <c:pt idx="4">
                  <c:v>455.90092894691412</c:v>
                </c:pt>
                <c:pt idx="5">
                  <c:v>455.36201554016691</c:v>
                </c:pt>
                <c:pt idx="6">
                  <c:v>453.16652201276133</c:v>
                </c:pt>
                <c:pt idx="7">
                  <c:v>442.31473488024915</c:v>
                </c:pt>
                <c:pt idx="8">
                  <c:v>435.51375801852555</c:v>
                </c:pt>
                <c:pt idx="9">
                  <c:v>430.8047815868257</c:v>
                </c:pt>
                <c:pt idx="10">
                  <c:v>424.90118212003637</c:v>
                </c:pt>
                <c:pt idx="11">
                  <c:v>418.63941038783491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A2-4D31-A1B5-DD9C28F71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599168"/>
        <c:axId val="1007597248"/>
      </c:lineChart>
      <c:catAx>
        <c:axId val="100759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597248"/>
        <c:crosses val="autoZero"/>
        <c:auto val="1"/>
        <c:lblAlgn val="ctr"/>
        <c:lblOffset val="100"/>
        <c:noMultiLvlLbl val="0"/>
      </c:catAx>
      <c:valAx>
        <c:axId val="1007597248"/>
        <c:scaling>
          <c:orientation val="minMax"/>
          <c:min val="3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GWh/d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599168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Network Peak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90172740035403"/>
          <c:y val="0.14502448257771494"/>
          <c:w val="0.64060214856863817"/>
          <c:h val="0.666515087326941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'LTDS Report Graphs'!$B$3</c:f>
              <c:strCache>
                <c:ptCount val="1"/>
                <c:pt idx="0">
                  <c:v>2025: NDM - Resilient Gas Forecast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'LTDS Report Graphs'!$C$2:$M$2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Graphs'!$C$3:$L$3</c:f>
              <c:numCache>
                <c:formatCode>_(* #,##0.00_);_(* \(#,##0.00\);_(* "-"??_);_(@_)</c:formatCode>
                <c:ptCount val="10"/>
                <c:pt idx="0">
                  <c:v>37.257840016092743</c:v>
                </c:pt>
                <c:pt idx="1">
                  <c:v>37.27584300438852</c:v>
                </c:pt>
                <c:pt idx="2">
                  <c:v>37.284968130755985</c:v>
                </c:pt>
                <c:pt idx="3">
                  <c:v>37.26156808475713</c:v>
                </c:pt>
                <c:pt idx="4">
                  <c:v>37.226765780165962</c:v>
                </c:pt>
                <c:pt idx="5">
                  <c:v>36.92445148773583</c:v>
                </c:pt>
                <c:pt idx="6">
                  <c:v>35.780760321270627</c:v>
                </c:pt>
                <c:pt idx="7">
                  <c:v>35.226132758501478</c:v>
                </c:pt>
                <c:pt idx="8">
                  <c:v>34.758675987937643</c:v>
                </c:pt>
                <c:pt idx="9">
                  <c:v>34.175330220121531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C-4E49-8B91-ABC169C34347}"/>
            </c:ext>
          </c:extLst>
        </c:ser>
        <c:ser>
          <c:idx val="1"/>
          <c:order val="1"/>
          <c:tx>
            <c:strRef>
              <c:f>'LTDS Report Graphs'!$B$5</c:f>
              <c:strCache>
                <c:ptCount val="1"/>
                <c:pt idx="0">
                  <c:v>2025 Forecast: DM Demand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'LTDS Report Graphs'!$C$2:$M$2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Graphs'!$C$5:$M$5</c:f>
              <c:numCache>
                <c:formatCode>_(* #,##0.00_);_(* \(#,##0.00\);_(* "-"??_);_(@_)</c:formatCode>
                <c:ptCount val="11"/>
                <c:pt idx="0">
                  <c:v>5.7993385842595222</c:v>
                </c:pt>
                <c:pt idx="1">
                  <c:v>5.7993385842595222</c:v>
                </c:pt>
                <c:pt idx="2">
                  <c:v>5.7993385842595222</c:v>
                </c:pt>
                <c:pt idx="3">
                  <c:v>5.7993385842595222</c:v>
                </c:pt>
                <c:pt idx="4">
                  <c:v>5.7993385842595222</c:v>
                </c:pt>
                <c:pt idx="5">
                  <c:v>5.7993385842595222</c:v>
                </c:pt>
                <c:pt idx="6">
                  <c:v>5.7993385842595222</c:v>
                </c:pt>
                <c:pt idx="7">
                  <c:v>5.7993385842595222</c:v>
                </c:pt>
                <c:pt idx="8">
                  <c:v>5.7993385842595222</c:v>
                </c:pt>
                <c:pt idx="9">
                  <c:v>5.7993385842595222</c:v>
                </c:pt>
                <c:pt idx="10">
                  <c:v>5.7993385842595222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7C-4E49-8B91-ABC169C34347}"/>
            </c:ext>
          </c:extLst>
        </c:ser>
        <c:ser>
          <c:idx val="2"/>
          <c:order val="2"/>
          <c:tx>
            <c:strRef>
              <c:f>'LTDS Report Graphs'!$B$6</c:f>
              <c:strCache>
                <c:ptCount val="1"/>
                <c:pt idx="0">
                  <c:v>2025 Forecast: Post-2018 Power Generation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'LTDS Report Graphs'!$C$2:$M$2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Graphs'!$C$6:$M$6</c:f>
              <c:numCache>
                <c:formatCode>_(* #,##0.00_);_(* \(#,##0.00\);_(* "-"??_);_(@_)</c:formatCode>
                <c:ptCount val="11"/>
                <c:pt idx="0">
                  <c:v>0.91614681281510524</c:v>
                </c:pt>
                <c:pt idx="1">
                  <c:v>0.91614681281510524</c:v>
                </c:pt>
                <c:pt idx="2">
                  <c:v>0.91614681281510524</c:v>
                </c:pt>
                <c:pt idx="3">
                  <c:v>0.91614681281510524</c:v>
                </c:pt>
                <c:pt idx="4">
                  <c:v>0.91614681281510524</c:v>
                </c:pt>
                <c:pt idx="5">
                  <c:v>0.91614681281510524</c:v>
                </c:pt>
                <c:pt idx="6">
                  <c:v>0.91614681281510524</c:v>
                </c:pt>
                <c:pt idx="7">
                  <c:v>0.91614681281510524</c:v>
                </c:pt>
                <c:pt idx="8">
                  <c:v>0.91614681281510524</c:v>
                </c:pt>
                <c:pt idx="9">
                  <c:v>0.91614681281510524</c:v>
                </c:pt>
                <c:pt idx="10">
                  <c:v>0.91614681281510524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7C-4E49-8B91-ABC169C34347}"/>
            </c:ext>
          </c:extLst>
        </c:ser>
        <c:ser>
          <c:idx val="4"/>
          <c:order val="3"/>
          <c:tx>
            <c:strRef>
              <c:f>'LTDS Report Graphs'!$B$8</c:f>
              <c:strCache>
                <c:ptCount val="1"/>
                <c:pt idx="0">
                  <c:v>2025 Forecast: Potential Industrial Growth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'LTDS Report Graphs'!$C$2:$M$2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Graphs'!$C$8:$M$8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2.5731519882283577E-2</c:v>
                </c:pt>
                <c:pt idx="2">
                  <c:v>0.36251322513303263</c:v>
                </c:pt>
                <c:pt idx="3">
                  <c:v>2.3851060508197808</c:v>
                </c:pt>
                <c:pt idx="4">
                  <c:v>2.7366658508657182</c:v>
                </c:pt>
                <c:pt idx="5">
                  <c:v>3.0882256509116557</c:v>
                </c:pt>
                <c:pt idx="6">
                  <c:v>3.5212161016532861</c:v>
                </c:pt>
                <c:pt idx="7">
                  <c:v>3.5468881771676717</c:v>
                </c:pt>
                <c:pt idx="8">
                  <c:v>3.5726196970499551</c:v>
                </c:pt>
                <c:pt idx="9">
                  <c:v>3.5983512169322389</c:v>
                </c:pt>
                <c:pt idx="10">
                  <c:v>3.624123256643339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7C-4E49-8B91-ABC169C3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1783743"/>
        <c:axId val="791784703"/>
      </c:barChart>
      <c:lineChart>
        <c:grouping val="standard"/>
        <c:varyColors val="0"/>
        <c:ser>
          <c:idx val="5"/>
          <c:order val="4"/>
          <c:tx>
            <c:strRef>
              <c:f>'LTDS Report Graphs'!$B$10</c:f>
              <c:strCache>
                <c:ptCount val="1"/>
                <c:pt idx="0">
                  <c:v>Recovery Alternative Scenario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'LTDS Report Graphs'!$C$2:$M$2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Graphs'!$C$10:$M$10</c:f>
              <c:numCache>
                <c:formatCode>_(* #,##0.00_);_(* \(#,##0.00\);_(* "-"??_);_(@_)</c:formatCode>
                <c:ptCount val="11"/>
                <c:pt idx="0">
                  <c:v>43.973325413167373</c:v>
                </c:pt>
                <c:pt idx="1">
                  <c:v>45.251528877968525</c:v>
                </c:pt>
                <c:pt idx="2">
                  <c:v>46.079713243139238</c:v>
                </c:pt>
                <c:pt idx="3">
                  <c:v>48.305601136399055</c:v>
                </c:pt>
                <c:pt idx="4">
                  <c:v>49.251661473075089</c:v>
                </c:pt>
                <c:pt idx="5">
                  <c:v>49.329214111386776</c:v>
                </c:pt>
                <c:pt idx="6">
                  <c:v>48.605031215825278</c:v>
                </c:pt>
                <c:pt idx="7">
                  <c:v>48.097947774985187</c:v>
                </c:pt>
                <c:pt idx="8">
                  <c:v>47.688357640541483</c:v>
                </c:pt>
                <c:pt idx="9">
                  <c:v>47.160191357731485</c:v>
                </c:pt>
                <c:pt idx="10">
                  <c:v>46.613205857874192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157C-4E49-8B91-ABC169C34347}"/>
            </c:ext>
          </c:extLst>
        </c:ser>
        <c:ser>
          <c:idx val="6"/>
          <c:order val="5"/>
          <c:tx>
            <c:strRef>
              <c:f>'LTDS Report Graphs'!$B$11</c:f>
              <c:strCache>
                <c:ptCount val="1"/>
                <c:pt idx="0">
                  <c:v>2025 Capacity Booking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'LTDS Report Graphs'!$C$2:$M$2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Graphs'!$C$11:$M$11</c:f>
              <c:numCache>
                <c:formatCode>_(* #,##0.00_);_(* \(#,##0.00\);_(* "-"??_);_(@_)</c:formatCode>
                <c:ptCount val="11"/>
                <c:pt idx="1">
                  <c:v>45.26339467140761</c:v>
                </c:pt>
                <c:pt idx="2" formatCode="_-* #,##0.000_-;\-* #,##0.000_-;_-* &quot;-&quot;??_-;_-@_-">
                  <c:v>45.26339467140761</c:v>
                </c:pt>
                <c:pt idx="3" formatCode="_-* #,##0.000_-;\-* #,##0.000_-;_-* &quot;-&quot;??_-;_-@_-">
                  <c:v>45.26339467140761</c:v>
                </c:pt>
                <c:pt idx="4" formatCode="_-* #,##0.000_-;\-* #,##0.000_-;_-* &quot;-&quot;??_-;_-@_-">
                  <c:v>45.26339467140761</c:v>
                </c:pt>
                <c:pt idx="5" formatCode="_-* #,##0.000_-;\-* #,##0.000_-;_-* &quot;-&quot;??_-;_-@_-">
                  <c:v>45.26339467140761</c:v>
                </c:pt>
                <c:pt idx="6" formatCode="_-* #,##0.000_-;\-* #,##0.000_-;_-* &quot;-&quot;??_-;_-@_-">
                  <c:v>45.26339467140761</c:v>
                </c:pt>
                <c:pt idx="7" formatCode="_-* #,##0.000_-;\-* #,##0.000_-;_-* &quot;-&quot;??_-;_-@_-">
                  <c:v>45.26339467140761</c:v>
                </c:pt>
                <c:pt idx="8" formatCode="_-* #,##0.000_-;\-* #,##0.000_-;_-* &quot;-&quot;??_-;_-@_-">
                  <c:v>45.26339467140761</c:v>
                </c:pt>
                <c:pt idx="9" formatCode="_-* #,##0.000_-;\-* #,##0.000_-;_-* &quot;-&quot;??_-;_-@_-">
                  <c:v>45.26339467140761</c:v>
                </c:pt>
                <c:pt idx="10" formatCode="_-* #,##0.000_-;\-* #,##0.000_-;_-* &quot;-&quot;??_-;_-@_-">
                  <c:v>45.26339467140761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7C-4E49-8B91-ABC169C34347}"/>
            </c:ext>
          </c:extLst>
        </c:ser>
        <c:ser>
          <c:idx val="7"/>
          <c:order val="6"/>
          <c:tx>
            <c:strRef>
              <c:f>'LTDS Report Graphs'!$B$12</c:f>
              <c:strCache>
                <c:ptCount val="1"/>
                <c:pt idx="0">
                  <c:v>2024 Selected WWU Forecast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'LTDS Report Graphs'!$C$2:$M$2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Graphs'!$C$12:$L$12</c:f>
              <c:numCache>
                <c:formatCode>_(* #,##0.00_);_(* \(#,##0.00\);_(* "-"??_);_(@_)</c:formatCode>
                <c:ptCount val="10"/>
                <c:pt idx="0">
                  <c:v>46.919766557461926</c:v>
                </c:pt>
                <c:pt idx="1">
                  <c:v>47.304586966684091</c:v>
                </c:pt>
                <c:pt idx="2">
                  <c:v>47.076481535096455</c:v>
                </c:pt>
                <c:pt idx="3">
                  <c:v>46.605882084285554</c:v>
                </c:pt>
                <c:pt idx="4">
                  <c:v>46.379292046245865</c:v>
                </c:pt>
                <c:pt idx="5">
                  <c:v>46.113166454130216</c:v>
                </c:pt>
                <c:pt idx="6">
                  <c:v>45.072955214802448</c:v>
                </c:pt>
                <c:pt idx="7">
                  <c:v>44.61879459482077</c:v>
                </c:pt>
                <c:pt idx="8">
                  <c:v>44.353089824596353</c:v>
                </c:pt>
                <c:pt idx="9">
                  <c:v>43.992020304870195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7C-4E49-8B91-ABC169C3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783743"/>
        <c:axId val="791784703"/>
        <c:extLst/>
      </c:lineChart>
      <c:catAx>
        <c:axId val="79178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784703"/>
        <c:crosses val="autoZero"/>
        <c:auto val="1"/>
        <c:lblAlgn val="ctr"/>
        <c:lblOffset val="100"/>
        <c:noMultiLvlLbl val="0"/>
      </c:catAx>
      <c:valAx>
        <c:axId val="791784703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783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324482695477014"/>
          <c:y val="0.11632241633682509"/>
          <c:w val="0.21963437709821157"/>
          <c:h val="0.70772445031194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Network Peak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90172740035403"/>
          <c:y val="0.14502448257771494"/>
          <c:w val="0.64060214856863817"/>
          <c:h val="0.666515087326941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'LTDS Report Graphs'!$B$16</c:f>
              <c:strCache>
                <c:ptCount val="1"/>
                <c:pt idx="0">
                  <c:v>2025: NDM - Resilient Gas Forecast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'LTDS Report Graphs'!$C$2:$M$2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Graphs'!$C$16:$M$16</c:f>
              <c:numCache>
                <c:formatCode>_(* #,##0.00_);_(* \(#,##0.00\);_(* "-"??_);_(@_)</c:formatCode>
                <c:ptCount val="11"/>
                <c:pt idx="0">
                  <c:v>410.70562748706362</c:v>
                </c:pt>
                <c:pt idx="1">
                  <c:v>410.90408044626537</c:v>
                </c:pt>
                <c:pt idx="2">
                  <c:v>411.00466976515855</c:v>
                </c:pt>
                <c:pt idx="3">
                  <c:v>410.74672323441399</c:v>
                </c:pt>
                <c:pt idx="4">
                  <c:v>410.36308579491305</c:v>
                </c:pt>
                <c:pt idx="5">
                  <c:v>407.03026261330785</c:v>
                </c:pt>
                <c:pt idx="6">
                  <c:v>394.41880241782746</c:v>
                </c:pt>
                <c:pt idx="7">
                  <c:v>388.30570079841726</c:v>
                </c:pt>
                <c:pt idx="8">
                  <c:v>383.15265146861657</c:v>
                </c:pt>
                <c:pt idx="9">
                  <c:v>376.72182107899914</c:v>
                </c:pt>
                <c:pt idx="10">
                  <c:v>370.05859602319168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9-40E2-B10D-14FD81DCD5A0}"/>
            </c:ext>
          </c:extLst>
        </c:ser>
        <c:ser>
          <c:idx val="1"/>
          <c:order val="1"/>
          <c:tx>
            <c:strRef>
              <c:f>'LTDS Report Graphs'!$B$18</c:f>
              <c:strCache>
                <c:ptCount val="1"/>
                <c:pt idx="0">
                  <c:v>2025 Forecast: DM Demand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'LTDS Report Graphs'!$C$2:$M$2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Graphs'!$C$18:$M$18</c:f>
              <c:numCache>
                <c:formatCode>_(* #,##0.00_);_(* \(#,##0.00\);_(* "-"??_);_(@_)</c:formatCode>
                <c:ptCount val="11"/>
                <c:pt idx="0">
                  <c:v>64.026700333333324</c:v>
                </c:pt>
                <c:pt idx="1">
                  <c:v>64.026700333333324</c:v>
                </c:pt>
                <c:pt idx="2">
                  <c:v>64.026700333333324</c:v>
                </c:pt>
                <c:pt idx="3">
                  <c:v>64.026700333333324</c:v>
                </c:pt>
                <c:pt idx="4">
                  <c:v>64.026700333333324</c:v>
                </c:pt>
                <c:pt idx="5">
                  <c:v>64.026700333333324</c:v>
                </c:pt>
                <c:pt idx="6">
                  <c:v>64.026700333333324</c:v>
                </c:pt>
                <c:pt idx="7">
                  <c:v>64.026700333333324</c:v>
                </c:pt>
                <c:pt idx="8">
                  <c:v>64.026700333333324</c:v>
                </c:pt>
                <c:pt idx="9">
                  <c:v>64.026700333333324</c:v>
                </c:pt>
                <c:pt idx="10">
                  <c:v>64.026700333333324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19-40E2-B10D-14FD81DCD5A0}"/>
            </c:ext>
          </c:extLst>
        </c:ser>
        <c:ser>
          <c:idx val="2"/>
          <c:order val="2"/>
          <c:tx>
            <c:strRef>
              <c:f>'LTDS Report Graphs'!$B$19</c:f>
              <c:strCache>
                <c:ptCount val="1"/>
                <c:pt idx="0">
                  <c:v>2025 Forecast: Post-2018 Power Generation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'LTDS Report Graphs'!$C$2:$M$2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Graphs'!$C$19:$M$19</c:f>
              <c:numCache>
                <c:formatCode>_(* #,##0.00_);_(* \(#,##0.00\);_(* "-"??_);_(@_)</c:formatCode>
                <c:ptCount val="11"/>
                <c:pt idx="0">
                  <c:v>10.096349</c:v>
                </c:pt>
                <c:pt idx="1">
                  <c:v>10.096349</c:v>
                </c:pt>
                <c:pt idx="2">
                  <c:v>10.096349</c:v>
                </c:pt>
                <c:pt idx="3">
                  <c:v>10.096349</c:v>
                </c:pt>
                <c:pt idx="4">
                  <c:v>10.096349</c:v>
                </c:pt>
                <c:pt idx="5">
                  <c:v>10.096349</c:v>
                </c:pt>
                <c:pt idx="6">
                  <c:v>10.096349</c:v>
                </c:pt>
                <c:pt idx="7">
                  <c:v>10.096349</c:v>
                </c:pt>
                <c:pt idx="8">
                  <c:v>10.096349</c:v>
                </c:pt>
                <c:pt idx="9">
                  <c:v>10.096349</c:v>
                </c:pt>
                <c:pt idx="10">
                  <c:v>10.096349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19-40E2-B10D-14FD81DCD5A0}"/>
            </c:ext>
          </c:extLst>
        </c:ser>
        <c:ser>
          <c:idx val="4"/>
          <c:order val="3"/>
          <c:tx>
            <c:strRef>
              <c:f>'LTDS Report Graphs'!$B$21</c:f>
              <c:strCache>
                <c:ptCount val="1"/>
                <c:pt idx="0">
                  <c:v>2025 Forecast: Potential Industrial Growth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'LTDS Report Graphs'!$C$2:$M$2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Graphs'!$C$21:$M$21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0.28367999999999999</c:v>
                </c:pt>
                <c:pt idx="2">
                  <c:v>4.00406</c:v>
                </c:pt>
                <c:pt idx="3">
                  <c:v>26.334017894736842</c:v>
                </c:pt>
                <c:pt idx="4">
                  <c:v>30.21769789473684</c:v>
                </c:pt>
                <c:pt idx="5">
                  <c:v>34.101377894736842</c:v>
                </c:pt>
                <c:pt idx="6">
                  <c:v>38.884877894736839</c:v>
                </c:pt>
                <c:pt idx="7">
                  <c:v>39.168557894736843</c:v>
                </c:pt>
                <c:pt idx="8">
                  <c:v>39.45223789473684</c:v>
                </c:pt>
                <c:pt idx="9">
                  <c:v>39.735917894736843</c:v>
                </c:pt>
                <c:pt idx="10">
                  <c:v>40.01959789473684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19-40E2-B10D-14FD81DCD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1783743"/>
        <c:axId val="791784703"/>
      </c:barChart>
      <c:lineChart>
        <c:grouping val="standard"/>
        <c:varyColors val="0"/>
        <c:ser>
          <c:idx val="5"/>
          <c:order val="4"/>
          <c:tx>
            <c:strRef>
              <c:f>'LTDS Report Graphs'!$B$23</c:f>
              <c:strCache>
                <c:ptCount val="1"/>
                <c:pt idx="0">
                  <c:v>Recovery Alternative Scenario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'LTDS Report Graphs'!$C$15:$M$15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Graphs'!$C$23:$M$23</c:f>
              <c:numCache>
                <c:formatCode>_(* #,##0.00_);_(* \(#,##0.00\);_(* "-"??_);_(@_)</c:formatCode>
                <c:ptCount val="11"/>
                <c:pt idx="0">
                  <c:v>484.82867682039694</c:v>
                </c:pt>
                <c:pt idx="1">
                  <c:v>498.92049149075103</c:v>
                </c:pt>
                <c:pt idx="2">
                  <c:v>508.05731828655587</c:v>
                </c:pt>
                <c:pt idx="3">
                  <c:v>532.62728192540078</c:v>
                </c:pt>
                <c:pt idx="4">
                  <c:v>543.06512724834852</c:v>
                </c:pt>
                <c:pt idx="5">
                  <c:v>543.92800788320892</c:v>
                </c:pt>
                <c:pt idx="6">
                  <c:v>535.95120292847116</c:v>
                </c:pt>
                <c:pt idx="7">
                  <c:v>530.36292391882421</c:v>
                </c:pt>
                <c:pt idx="8">
                  <c:v>525.84778042175753</c:v>
                </c:pt>
                <c:pt idx="9">
                  <c:v>520.02521606968901</c:v>
                </c:pt>
                <c:pt idx="10">
                  <c:v>513.99636080126811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4A19-40E2-B10D-14FD81DCD5A0}"/>
            </c:ext>
          </c:extLst>
        </c:ser>
        <c:ser>
          <c:idx val="6"/>
          <c:order val="5"/>
          <c:tx>
            <c:strRef>
              <c:f>'LTDS Report Graphs'!$B$24</c:f>
              <c:strCache>
                <c:ptCount val="1"/>
                <c:pt idx="0">
                  <c:v>2025 Capacity Booking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'LTDS Report Graphs'!$C$15:$M$15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Graphs'!$C$24:$M$24</c:f>
              <c:numCache>
                <c:formatCode>_(* #,##0.00_);_(* \(#,##0.00\);_(* "-"??_);_(@_)</c:formatCode>
                <c:ptCount val="11"/>
                <c:pt idx="1">
                  <c:v>498.96312399999999</c:v>
                </c:pt>
                <c:pt idx="2" formatCode="_-* #,##0.000_-;\-* #,##0.000_-;_-* &quot;-&quot;??_-;_-@_-">
                  <c:v>498.96312399999999</c:v>
                </c:pt>
                <c:pt idx="3" formatCode="_-* #,##0.000_-;\-* #,##0.000_-;_-* &quot;-&quot;??_-;_-@_-">
                  <c:v>498.96312399999999</c:v>
                </c:pt>
                <c:pt idx="4" formatCode="_-* #,##0.000_-;\-* #,##0.000_-;_-* &quot;-&quot;??_-;_-@_-">
                  <c:v>498.96312399999999</c:v>
                </c:pt>
                <c:pt idx="5" formatCode="_-* #,##0.000_-;\-* #,##0.000_-;_-* &quot;-&quot;??_-;_-@_-">
                  <c:v>498.96312399999999</c:v>
                </c:pt>
                <c:pt idx="6" formatCode="_-* #,##0.000_-;\-* #,##0.000_-;_-* &quot;-&quot;??_-;_-@_-">
                  <c:v>498.96312399999999</c:v>
                </c:pt>
                <c:pt idx="7" formatCode="_-* #,##0.000_-;\-* #,##0.000_-;_-* &quot;-&quot;??_-;_-@_-">
                  <c:v>498.96312399999999</c:v>
                </c:pt>
                <c:pt idx="8" formatCode="_-* #,##0.000_-;\-* #,##0.000_-;_-* &quot;-&quot;??_-;_-@_-">
                  <c:v>498.96312399999999</c:v>
                </c:pt>
                <c:pt idx="9" formatCode="_-* #,##0.000_-;\-* #,##0.000_-;_-* &quot;-&quot;??_-;_-@_-">
                  <c:v>498.96312399999999</c:v>
                </c:pt>
                <c:pt idx="10" formatCode="_-* #,##0.000_-;\-* #,##0.000_-;_-* &quot;-&quot;??_-;_-@_-">
                  <c:v>498.96312399999999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19-40E2-B10D-14FD81DCD5A0}"/>
            </c:ext>
          </c:extLst>
        </c:ser>
        <c:ser>
          <c:idx val="7"/>
          <c:order val="6"/>
          <c:tx>
            <c:strRef>
              <c:f>'LTDS Report Graphs'!$B$25</c:f>
              <c:strCache>
                <c:ptCount val="1"/>
                <c:pt idx="0">
                  <c:v>2024 Selected WWU Forecast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'LTDS Report Graphs'!$C$15:$M$15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'LTDS Report Graphs'!$C$25:$M$25</c:f>
              <c:numCache>
                <c:formatCode>_(* #,##0.00_);_(* \(#,##0.00\);_(* "-"??_);_(@_)</c:formatCode>
                <c:ptCount val="11"/>
                <c:pt idx="0">
                  <c:v>517.34242882693081</c:v>
                </c:pt>
                <c:pt idx="1">
                  <c:v>521.58468049115095</c:v>
                </c:pt>
                <c:pt idx="2">
                  <c:v>519.06955579925761</c:v>
                </c:pt>
                <c:pt idx="3">
                  <c:v>513.88086046346041</c:v>
                </c:pt>
                <c:pt idx="4">
                  <c:v>511.38515475939431</c:v>
                </c:pt>
                <c:pt idx="5">
                  <c:v>508.45037787935706</c:v>
                </c:pt>
                <c:pt idx="6">
                  <c:v>496.9780072648793</c:v>
                </c:pt>
                <c:pt idx="7">
                  <c:v>491.9724207818432</c:v>
                </c:pt>
                <c:pt idx="8">
                  <c:v>489.0426979952515</c:v>
                </c:pt>
                <c:pt idx="9">
                  <c:v>485.06265152492529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19-40E2-B10D-14FD81DCD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783743"/>
        <c:axId val="791784703"/>
        <c:extLst/>
      </c:lineChart>
      <c:catAx>
        <c:axId val="79178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784703"/>
        <c:crosses val="autoZero"/>
        <c:auto val="1"/>
        <c:lblAlgn val="ctr"/>
        <c:lblOffset val="100"/>
        <c:noMultiLvlLbl val="0"/>
      </c:catAx>
      <c:valAx>
        <c:axId val="791784703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GWh/d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783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324482695477014"/>
          <c:y val="6.1350613307532206E-2"/>
          <c:w val="0.21963437709821157"/>
          <c:h val="0.86617228626534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/>
              <a:t>Winter Daily Demands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57042285961819E-2"/>
          <c:y val="7.0166477487703369E-2"/>
          <c:w val="0.80428896659907656"/>
          <c:h val="0.85106555141097828"/>
        </c:manualLayout>
      </c:layout>
      <c:lineChart>
        <c:grouping val="standard"/>
        <c:varyColors val="0"/>
        <c:ser>
          <c:idx val="6"/>
          <c:order val="0"/>
          <c:tx>
            <c:strRef>
              <c:f>'Recent Winters'' Demand'!$G$1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Demand'!$G$2:$G$183</c:f>
              <c:numCache>
                <c:formatCode>General</c:formatCode>
                <c:ptCount val="182"/>
                <c:pt idx="0">
                  <c:v>9.52</c:v>
                </c:pt>
                <c:pt idx="1">
                  <c:v>10.930000000000001</c:v>
                </c:pt>
                <c:pt idx="2">
                  <c:v>12.98</c:v>
                </c:pt>
                <c:pt idx="3">
                  <c:v>13.56</c:v>
                </c:pt>
                <c:pt idx="4">
                  <c:v>11.5</c:v>
                </c:pt>
                <c:pt idx="5">
                  <c:v>13.73</c:v>
                </c:pt>
                <c:pt idx="6">
                  <c:v>10.610000000000001</c:v>
                </c:pt>
                <c:pt idx="7">
                  <c:v>12.41</c:v>
                </c:pt>
                <c:pt idx="8">
                  <c:v>12.62</c:v>
                </c:pt>
                <c:pt idx="9">
                  <c:v>11.98</c:v>
                </c:pt>
                <c:pt idx="10">
                  <c:v>11.05</c:v>
                </c:pt>
                <c:pt idx="11">
                  <c:v>13.360000000000001</c:v>
                </c:pt>
                <c:pt idx="12">
                  <c:v>12.009999999999998</c:v>
                </c:pt>
                <c:pt idx="13">
                  <c:v>11.03</c:v>
                </c:pt>
                <c:pt idx="14">
                  <c:v>10.65</c:v>
                </c:pt>
                <c:pt idx="15">
                  <c:v>9.7999999999999989</c:v>
                </c:pt>
                <c:pt idx="16">
                  <c:v>13</c:v>
                </c:pt>
                <c:pt idx="17">
                  <c:v>15.629999999999999</c:v>
                </c:pt>
                <c:pt idx="18">
                  <c:v>15.25</c:v>
                </c:pt>
                <c:pt idx="19">
                  <c:v>14.11</c:v>
                </c:pt>
                <c:pt idx="20">
                  <c:v>13.52</c:v>
                </c:pt>
                <c:pt idx="21">
                  <c:v>14.29</c:v>
                </c:pt>
                <c:pt idx="22">
                  <c:v>14.81</c:v>
                </c:pt>
                <c:pt idx="23">
                  <c:v>13.55</c:v>
                </c:pt>
                <c:pt idx="24">
                  <c:v>14.01</c:v>
                </c:pt>
                <c:pt idx="25">
                  <c:v>14.950000000000001</c:v>
                </c:pt>
                <c:pt idx="26">
                  <c:v>14.649999999999999</c:v>
                </c:pt>
                <c:pt idx="27">
                  <c:v>13.49</c:v>
                </c:pt>
                <c:pt idx="28">
                  <c:v>15.340000000000002</c:v>
                </c:pt>
                <c:pt idx="29">
                  <c:v>19.54</c:v>
                </c:pt>
                <c:pt idx="30">
                  <c:v>18.570000000000004</c:v>
                </c:pt>
                <c:pt idx="31">
                  <c:v>18.820000000000004</c:v>
                </c:pt>
                <c:pt idx="32">
                  <c:v>19.880000000000003</c:v>
                </c:pt>
                <c:pt idx="33">
                  <c:v>18.440000000000001</c:v>
                </c:pt>
                <c:pt idx="34">
                  <c:v>15.51</c:v>
                </c:pt>
                <c:pt idx="35">
                  <c:v>18.14</c:v>
                </c:pt>
                <c:pt idx="36">
                  <c:v>21.72</c:v>
                </c:pt>
                <c:pt idx="37">
                  <c:v>21.770000000000003</c:v>
                </c:pt>
                <c:pt idx="38">
                  <c:v>22.87</c:v>
                </c:pt>
                <c:pt idx="39">
                  <c:v>19.18</c:v>
                </c:pt>
                <c:pt idx="40">
                  <c:v>17.62</c:v>
                </c:pt>
                <c:pt idx="41">
                  <c:v>17.73</c:v>
                </c:pt>
                <c:pt idx="42">
                  <c:v>19.05</c:v>
                </c:pt>
                <c:pt idx="43">
                  <c:v>24.44</c:v>
                </c:pt>
                <c:pt idx="44">
                  <c:v>22.14</c:v>
                </c:pt>
                <c:pt idx="45">
                  <c:v>19.159999999999997</c:v>
                </c:pt>
                <c:pt idx="46">
                  <c:v>18.32</c:v>
                </c:pt>
                <c:pt idx="47">
                  <c:v>22.32</c:v>
                </c:pt>
                <c:pt idx="48">
                  <c:v>21.029999999999998</c:v>
                </c:pt>
                <c:pt idx="49">
                  <c:v>20.16</c:v>
                </c:pt>
                <c:pt idx="50">
                  <c:v>20.689999999999998</c:v>
                </c:pt>
                <c:pt idx="51">
                  <c:v>18.72</c:v>
                </c:pt>
                <c:pt idx="52">
                  <c:v>16.239999999999998</c:v>
                </c:pt>
                <c:pt idx="53">
                  <c:v>19.100000000000001</c:v>
                </c:pt>
                <c:pt idx="54">
                  <c:v>23.89</c:v>
                </c:pt>
                <c:pt idx="55">
                  <c:v>23.36</c:v>
                </c:pt>
                <c:pt idx="56">
                  <c:v>23.68</c:v>
                </c:pt>
                <c:pt idx="57">
                  <c:v>25.09</c:v>
                </c:pt>
                <c:pt idx="58">
                  <c:v>26.310000000000002</c:v>
                </c:pt>
                <c:pt idx="59">
                  <c:v>28.35</c:v>
                </c:pt>
                <c:pt idx="60">
                  <c:v>28.73</c:v>
                </c:pt>
                <c:pt idx="61">
                  <c:v>30.1</c:v>
                </c:pt>
                <c:pt idx="62">
                  <c:v>26.130000000000003</c:v>
                </c:pt>
                <c:pt idx="63">
                  <c:v>24.14</c:v>
                </c:pt>
                <c:pt idx="64">
                  <c:v>25.38</c:v>
                </c:pt>
                <c:pt idx="65">
                  <c:v>23.91</c:v>
                </c:pt>
                <c:pt idx="66">
                  <c:v>20.409999999999997</c:v>
                </c:pt>
                <c:pt idx="67">
                  <c:v>22.009999999999998</c:v>
                </c:pt>
                <c:pt idx="68">
                  <c:v>27.17</c:v>
                </c:pt>
                <c:pt idx="69">
                  <c:v>29.7</c:v>
                </c:pt>
                <c:pt idx="70">
                  <c:v>29.62</c:v>
                </c:pt>
                <c:pt idx="71">
                  <c:v>31.98</c:v>
                </c:pt>
                <c:pt idx="72">
                  <c:v>31.88</c:v>
                </c:pt>
                <c:pt idx="73">
                  <c:v>26.99</c:v>
                </c:pt>
                <c:pt idx="74">
                  <c:v>29.480000000000004</c:v>
                </c:pt>
                <c:pt idx="75">
                  <c:v>29.76</c:v>
                </c:pt>
                <c:pt idx="76">
                  <c:v>28.81</c:v>
                </c:pt>
                <c:pt idx="77">
                  <c:v>26.43</c:v>
                </c:pt>
                <c:pt idx="78">
                  <c:v>28.169999999999998</c:v>
                </c:pt>
                <c:pt idx="79">
                  <c:v>27.73</c:v>
                </c:pt>
                <c:pt idx="80">
                  <c:v>23.569999999999997</c:v>
                </c:pt>
                <c:pt idx="81">
                  <c:v>20.52</c:v>
                </c:pt>
                <c:pt idx="82">
                  <c:v>20.45</c:v>
                </c:pt>
                <c:pt idx="83">
                  <c:v>20.41</c:v>
                </c:pt>
                <c:pt idx="84">
                  <c:v>18.600000000000001</c:v>
                </c:pt>
                <c:pt idx="85">
                  <c:v>17.45</c:v>
                </c:pt>
                <c:pt idx="86">
                  <c:v>22.76</c:v>
                </c:pt>
                <c:pt idx="87">
                  <c:v>27.61</c:v>
                </c:pt>
                <c:pt idx="88">
                  <c:v>29.099999999999998</c:v>
                </c:pt>
                <c:pt idx="89">
                  <c:v>26.71</c:v>
                </c:pt>
                <c:pt idx="90">
                  <c:v>19.059999999999999</c:v>
                </c:pt>
                <c:pt idx="91">
                  <c:v>19.190000000000001</c:v>
                </c:pt>
                <c:pt idx="92">
                  <c:v>23.790000000000003</c:v>
                </c:pt>
                <c:pt idx="93">
                  <c:v>24.37</c:v>
                </c:pt>
                <c:pt idx="94">
                  <c:v>24.79</c:v>
                </c:pt>
                <c:pt idx="95">
                  <c:v>24.27</c:v>
                </c:pt>
                <c:pt idx="96">
                  <c:v>26.830000000000002</c:v>
                </c:pt>
                <c:pt idx="97">
                  <c:v>29.43</c:v>
                </c:pt>
                <c:pt idx="98">
                  <c:v>30.45</c:v>
                </c:pt>
                <c:pt idx="99">
                  <c:v>33.21</c:v>
                </c:pt>
                <c:pt idx="100">
                  <c:v>29.32</c:v>
                </c:pt>
                <c:pt idx="101">
                  <c:v>27.64</c:v>
                </c:pt>
                <c:pt idx="102">
                  <c:v>29.86</c:v>
                </c:pt>
                <c:pt idx="103">
                  <c:v>29.450000000000003</c:v>
                </c:pt>
                <c:pt idx="104">
                  <c:v>25.669999999999998</c:v>
                </c:pt>
                <c:pt idx="105">
                  <c:v>26.240000000000002</c:v>
                </c:pt>
                <c:pt idx="106">
                  <c:v>24.759999999999998</c:v>
                </c:pt>
                <c:pt idx="107">
                  <c:v>28.729999999999997</c:v>
                </c:pt>
                <c:pt idx="108">
                  <c:v>29.82</c:v>
                </c:pt>
                <c:pt idx="109">
                  <c:v>28.819999999999997</c:v>
                </c:pt>
                <c:pt idx="110">
                  <c:v>29.78</c:v>
                </c:pt>
                <c:pt idx="111">
                  <c:v>27.9</c:v>
                </c:pt>
                <c:pt idx="112">
                  <c:v>26.189999999999998</c:v>
                </c:pt>
                <c:pt idx="113">
                  <c:v>25.179999999999996</c:v>
                </c:pt>
                <c:pt idx="114">
                  <c:v>21.830000000000002</c:v>
                </c:pt>
                <c:pt idx="115">
                  <c:v>23.400000000000002</c:v>
                </c:pt>
                <c:pt idx="116">
                  <c:v>26.7</c:v>
                </c:pt>
                <c:pt idx="117">
                  <c:v>26.78</c:v>
                </c:pt>
                <c:pt idx="118">
                  <c:v>22.29</c:v>
                </c:pt>
                <c:pt idx="119">
                  <c:v>20.770000000000003</c:v>
                </c:pt>
                <c:pt idx="120">
                  <c:v>25.029999999999998</c:v>
                </c:pt>
                <c:pt idx="121">
                  <c:v>27.25</c:v>
                </c:pt>
                <c:pt idx="122">
                  <c:v>26.500000000000004</c:v>
                </c:pt>
                <c:pt idx="123">
                  <c:v>26.520000000000003</c:v>
                </c:pt>
                <c:pt idx="124">
                  <c:v>28.46</c:v>
                </c:pt>
                <c:pt idx="125">
                  <c:v>27.5</c:v>
                </c:pt>
                <c:pt idx="126">
                  <c:v>29.03</c:v>
                </c:pt>
                <c:pt idx="127">
                  <c:v>31.75</c:v>
                </c:pt>
                <c:pt idx="128">
                  <c:v>32.479999999999997</c:v>
                </c:pt>
                <c:pt idx="129">
                  <c:v>31.150000000000002</c:v>
                </c:pt>
                <c:pt idx="130">
                  <c:v>29.04</c:v>
                </c:pt>
                <c:pt idx="131">
                  <c:v>30.18</c:v>
                </c:pt>
                <c:pt idx="132">
                  <c:v>25.16</c:v>
                </c:pt>
                <c:pt idx="133">
                  <c:v>25.93</c:v>
                </c:pt>
                <c:pt idx="134">
                  <c:v>30.09</c:v>
                </c:pt>
                <c:pt idx="135">
                  <c:v>30.01</c:v>
                </c:pt>
                <c:pt idx="136">
                  <c:v>28.03</c:v>
                </c:pt>
                <c:pt idx="137">
                  <c:v>25.490000000000002</c:v>
                </c:pt>
                <c:pt idx="138">
                  <c:v>27.98</c:v>
                </c:pt>
                <c:pt idx="139">
                  <c:v>25.34</c:v>
                </c:pt>
                <c:pt idx="140">
                  <c:v>24.790000000000003</c:v>
                </c:pt>
                <c:pt idx="141">
                  <c:v>23.16</c:v>
                </c:pt>
                <c:pt idx="142">
                  <c:v>24.15</c:v>
                </c:pt>
                <c:pt idx="143">
                  <c:v>26.58</c:v>
                </c:pt>
                <c:pt idx="144">
                  <c:v>28.22</c:v>
                </c:pt>
                <c:pt idx="145">
                  <c:v>29.07</c:v>
                </c:pt>
                <c:pt idx="146">
                  <c:v>26.93</c:v>
                </c:pt>
                <c:pt idx="147">
                  <c:v>28.07</c:v>
                </c:pt>
                <c:pt idx="148">
                  <c:v>32.65</c:v>
                </c:pt>
                <c:pt idx="149">
                  <c:v>34.64</c:v>
                </c:pt>
                <c:pt idx="150">
                  <c:v>38.190000000000005</c:v>
                </c:pt>
                <c:pt idx="151">
                  <c:v>42.57</c:v>
                </c:pt>
                <c:pt idx="152">
                  <c:v>38.159999999999997</c:v>
                </c:pt>
                <c:pt idx="153">
                  <c:v>33.82</c:v>
                </c:pt>
                <c:pt idx="154">
                  <c:v>27.5</c:v>
                </c:pt>
                <c:pt idx="155">
                  <c:v>24.810000000000002</c:v>
                </c:pt>
                <c:pt idx="156">
                  <c:v>26.77</c:v>
                </c:pt>
                <c:pt idx="157">
                  <c:v>25.75</c:v>
                </c:pt>
                <c:pt idx="158">
                  <c:v>26.31</c:v>
                </c:pt>
                <c:pt idx="159">
                  <c:v>26.54</c:v>
                </c:pt>
                <c:pt idx="160">
                  <c:v>21.49</c:v>
                </c:pt>
                <c:pt idx="161">
                  <c:v>21.98</c:v>
                </c:pt>
                <c:pt idx="162">
                  <c:v>22.159999999999997</c:v>
                </c:pt>
                <c:pt idx="163">
                  <c:v>19.920000000000002</c:v>
                </c:pt>
                <c:pt idx="164">
                  <c:v>21.82</c:v>
                </c:pt>
                <c:pt idx="165">
                  <c:v>19.250000000000004</c:v>
                </c:pt>
                <c:pt idx="166">
                  <c:v>20.27</c:v>
                </c:pt>
                <c:pt idx="167">
                  <c:v>28.68</c:v>
                </c:pt>
                <c:pt idx="168">
                  <c:v>32.89</c:v>
                </c:pt>
                <c:pt idx="169">
                  <c:v>33.779999999999994</c:v>
                </c:pt>
                <c:pt idx="170">
                  <c:v>29.99</c:v>
                </c:pt>
                <c:pt idx="171">
                  <c:v>26.439999999999998</c:v>
                </c:pt>
                <c:pt idx="172">
                  <c:v>23.909999999999997</c:v>
                </c:pt>
                <c:pt idx="173">
                  <c:v>21.540000000000003</c:v>
                </c:pt>
                <c:pt idx="174">
                  <c:v>22.21</c:v>
                </c:pt>
                <c:pt idx="175">
                  <c:v>17.709999999999997</c:v>
                </c:pt>
                <c:pt idx="176">
                  <c:v>22.16</c:v>
                </c:pt>
                <c:pt idx="177">
                  <c:v>21.9</c:v>
                </c:pt>
                <c:pt idx="178">
                  <c:v>23.18</c:v>
                </c:pt>
                <c:pt idx="179">
                  <c:v>23.38</c:v>
                </c:pt>
                <c:pt idx="180">
                  <c:v>23.319999999999997</c:v>
                </c:pt>
                <c:pt idx="181">
                  <c:v>22.96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A-4CCC-83C6-A4A4676D1194}"/>
            </c:ext>
          </c:extLst>
        </c:ser>
        <c:ser>
          <c:idx val="5"/>
          <c:order val="1"/>
          <c:tx>
            <c:strRef>
              <c:f>'Recent Winters'' Demand'!$F$1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Demand'!$F$2:$F$183</c:f>
              <c:numCache>
                <c:formatCode>General</c:formatCode>
                <c:ptCount val="182"/>
                <c:pt idx="0">
                  <c:v>14.36</c:v>
                </c:pt>
                <c:pt idx="1">
                  <c:v>11.459999999999999</c:v>
                </c:pt>
                <c:pt idx="2">
                  <c:v>12.5</c:v>
                </c:pt>
                <c:pt idx="3">
                  <c:v>11.94</c:v>
                </c:pt>
                <c:pt idx="4">
                  <c:v>11.809999999999999</c:v>
                </c:pt>
                <c:pt idx="5">
                  <c:v>13.629999999999999</c:v>
                </c:pt>
                <c:pt idx="6">
                  <c:v>14.5</c:v>
                </c:pt>
                <c:pt idx="7">
                  <c:v>14.34</c:v>
                </c:pt>
                <c:pt idx="8">
                  <c:v>12</c:v>
                </c:pt>
                <c:pt idx="9">
                  <c:v>9.94</c:v>
                </c:pt>
                <c:pt idx="10">
                  <c:v>10.74</c:v>
                </c:pt>
                <c:pt idx="11">
                  <c:v>11.44</c:v>
                </c:pt>
                <c:pt idx="12">
                  <c:v>8.7799999999999994</c:v>
                </c:pt>
                <c:pt idx="13">
                  <c:v>12.78</c:v>
                </c:pt>
                <c:pt idx="14">
                  <c:v>16.010000000000002</c:v>
                </c:pt>
                <c:pt idx="15">
                  <c:v>13.309999999999999</c:v>
                </c:pt>
                <c:pt idx="16">
                  <c:v>14.18</c:v>
                </c:pt>
                <c:pt idx="17">
                  <c:v>15.120000000000001</c:v>
                </c:pt>
                <c:pt idx="18">
                  <c:v>15.5</c:v>
                </c:pt>
                <c:pt idx="19">
                  <c:v>14.35</c:v>
                </c:pt>
                <c:pt idx="20">
                  <c:v>11.75</c:v>
                </c:pt>
                <c:pt idx="21">
                  <c:v>16.96</c:v>
                </c:pt>
                <c:pt idx="22">
                  <c:v>14.959999999999999</c:v>
                </c:pt>
                <c:pt idx="23">
                  <c:v>16.380000000000003</c:v>
                </c:pt>
                <c:pt idx="24">
                  <c:v>18.59</c:v>
                </c:pt>
                <c:pt idx="25">
                  <c:v>18.709999999999997</c:v>
                </c:pt>
                <c:pt idx="26">
                  <c:v>20.959999999999997</c:v>
                </c:pt>
                <c:pt idx="27">
                  <c:v>21.61</c:v>
                </c:pt>
                <c:pt idx="28">
                  <c:v>25.13</c:v>
                </c:pt>
                <c:pt idx="29">
                  <c:v>25.88</c:v>
                </c:pt>
                <c:pt idx="30">
                  <c:v>23.25</c:v>
                </c:pt>
                <c:pt idx="31">
                  <c:v>22.55</c:v>
                </c:pt>
                <c:pt idx="32">
                  <c:v>23.17</c:v>
                </c:pt>
                <c:pt idx="33">
                  <c:v>17.130000000000003</c:v>
                </c:pt>
                <c:pt idx="34">
                  <c:v>17.82</c:v>
                </c:pt>
                <c:pt idx="35">
                  <c:v>18.47</c:v>
                </c:pt>
                <c:pt idx="36">
                  <c:v>17.75</c:v>
                </c:pt>
                <c:pt idx="37">
                  <c:v>16.920000000000002</c:v>
                </c:pt>
                <c:pt idx="38">
                  <c:v>19.87</c:v>
                </c:pt>
                <c:pt idx="39">
                  <c:v>17.850000000000001</c:v>
                </c:pt>
                <c:pt idx="40">
                  <c:v>16.84</c:v>
                </c:pt>
                <c:pt idx="41">
                  <c:v>16.79</c:v>
                </c:pt>
                <c:pt idx="42">
                  <c:v>19.889999999999997</c:v>
                </c:pt>
                <c:pt idx="43">
                  <c:v>18.420000000000002</c:v>
                </c:pt>
                <c:pt idx="44">
                  <c:v>16.29</c:v>
                </c:pt>
                <c:pt idx="45">
                  <c:v>17.810000000000002</c:v>
                </c:pt>
                <c:pt idx="46">
                  <c:v>18.299999999999997</c:v>
                </c:pt>
                <c:pt idx="47">
                  <c:v>17.03</c:v>
                </c:pt>
                <c:pt idx="48">
                  <c:v>20.05</c:v>
                </c:pt>
                <c:pt idx="49">
                  <c:v>24.150000000000002</c:v>
                </c:pt>
                <c:pt idx="50">
                  <c:v>26.53</c:v>
                </c:pt>
                <c:pt idx="51">
                  <c:v>28.87</c:v>
                </c:pt>
                <c:pt idx="52">
                  <c:v>29.39</c:v>
                </c:pt>
                <c:pt idx="53">
                  <c:v>27.07</c:v>
                </c:pt>
                <c:pt idx="54">
                  <c:v>24.81</c:v>
                </c:pt>
                <c:pt idx="55">
                  <c:v>25.17</c:v>
                </c:pt>
                <c:pt idx="56">
                  <c:v>27.18</c:v>
                </c:pt>
                <c:pt idx="57">
                  <c:v>24.69</c:v>
                </c:pt>
                <c:pt idx="58">
                  <c:v>19.95</c:v>
                </c:pt>
                <c:pt idx="59">
                  <c:v>20.490000000000002</c:v>
                </c:pt>
                <c:pt idx="60">
                  <c:v>22.44</c:v>
                </c:pt>
                <c:pt idx="61">
                  <c:v>20.45</c:v>
                </c:pt>
                <c:pt idx="62">
                  <c:v>18.22</c:v>
                </c:pt>
                <c:pt idx="63">
                  <c:v>21.880000000000003</c:v>
                </c:pt>
                <c:pt idx="64">
                  <c:v>25.979999999999997</c:v>
                </c:pt>
                <c:pt idx="65">
                  <c:v>22.830000000000002</c:v>
                </c:pt>
                <c:pt idx="66">
                  <c:v>19.7</c:v>
                </c:pt>
                <c:pt idx="67">
                  <c:v>20.79</c:v>
                </c:pt>
                <c:pt idx="68">
                  <c:v>21.3</c:v>
                </c:pt>
                <c:pt idx="69">
                  <c:v>21.339999999999996</c:v>
                </c:pt>
                <c:pt idx="70">
                  <c:v>24.42</c:v>
                </c:pt>
                <c:pt idx="71">
                  <c:v>24.659999999999997</c:v>
                </c:pt>
                <c:pt idx="72">
                  <c:v>25.05</c:v>
                </c:pt>
                <c:pt idx="73">
                  <c:v>27.44</c:v>
                </c:pt>
                <c:pt idx="74">
                  <c:v>31.24</c:v>
                </c:pt>
                <c:pt idx="75">
                  <c:v>26.78</c:v>
                </c:pt>
                <c:pt idx="76">
                  <c:v>24.71</c:v>
                </c:pt>
                <c:pt idx="77">
                  <c:v>26</c:v>
                </c:pt>
                <c:pt idx="78">
                  <c:v>23.37</c:v>
                </c:pt>
                <c:pt idx="79">
                  <c:v>24.24</c:v>
                </c:pt>
                <c:pt idx="80">
                  <c:v>23.97</c:v>
                </c:pt>
                <c:pt idx="81">
                  <c:v>22.39</c:v>
                </c:pt>
                <c:pt idx="82">
                  <c:v>19.599999999999998</c:v>
                </c:pt>
                <c:pt idx="83">
                  <c:v>18.579999999999998</c:v>
                </c:pt>
                <c:pt idx="84">
                  <c:v>21.63</c:v>
                </c:pt>
                <c:pt idx="85">
                  <c:v>17.97</c:v>
                </c:pt>
                <c:pt idx="86">
                  <c:v>17.579999999999998</c:v>
                </c:pt>
                <c:pt idx="87">
                  <c:v>21.799999999999997</c:v>
                </c:pt>
                <c:pt idx="88">
                  <c:v>20.96</c:v>
                </c:pt>
                <c:pt idx="89">
                  <c:v>18.279999999999998</c:v>
                </c:pt>
                <c:pt idx="90">
                  <c:v>18.14</c:v>
                </c:pt>
                <c:pt idx="91">
                  <c:v>18.880000000000003</c:v>
                </c:pt>
                <c:pt idx="92">
                  <c:v>19.980000000000004</c:v>
                </c:pt>
                <c:pt idx="93">
                  <c:v>28.05</c:v>
                </c:pt>
                <c:pt idx="94">
                  <c:v>30.450000000000003</c:v>
                </c:pt>
                <c:pt idx="95">
                  <c:v>31.14</c:v>
                </c:pt>
                <c:pt idx="96">
                  <c:v>28.09</c:v>
                </c:pt>
                <c:pt idx="97">
                  <c:v>23.590000000000003</c:v>
                </c:pt>
                <c:pt idx="98">
                  <c:v>22.88</c:v>
                </c:pt>
                <c:pt idx="99">
                  <c:v>25.09</c:v>
                </c:pt>
                <c:pt idx="100">
                  <c:v>28.360000000000003</c:v>
                </c:pt>
                <c:pt idx="101">
                  <c:v>29.75</c:v>
                </c:pt>
                <c:pt idx="102">
                  <c:v>26.490000000000002</c:v>
                </c:pt>
                <c:pt idx="103">
                  <c:v>20.94</c:v>
                </c:pt>
                <c:pt idx="104">
                  <c:v>20.54</c:v>
                </c:pt>
                <c:pt idx="105">
                  <c:v>25.56</c:v>
                </c:pt>
                <c:pt idx="106">
                  <c:v>23.17</c:v>
                </c:pt>
                <c:pt idx="107">
                  <c:v>25.12</c:v>
                </c:pt>
                <c:pt idx="108">
                  <c:v>27.39</c:v>
                </c:pt>
                <c:pt idx="109">
                  <c:v>29.9</c:v>
                </c:pt>
                <c:pt idx="110">
                  <c:v>25.270000000000003</c:v>
                </c:pt>
                <c:pt idx="111">
                  <c:v>24.589999999999996</c:v>
                </c:pt>
                <c:pt idx="112">
                  <c:v>27.269999999999996</c:v>
                </c:pt>
                <c:pt idx="113">
                  <c:v>29.55</c:v>
                </c:pt>
                <c:pt idx="114">
                  <c:v>31.580000000000002</c:v>
                </c:pt>
                <c:pt idx="115">
                  <c:v>28.959999999999997</c:v>
                </c:pt>
                <c:pt idx="116">
                  <c:v>22.85</c:v>
                </c:pt>
                <c:pt idx="117">
                  <c:v>22.330000000000002</c:v>
                </c:pt>
                <c:pt idx="118">
                  <c:v>24.66</c:v>
                </c:pt>
                <c:pt idx="119">
                  <c:v>28.39</c:v>
                </c:pt>
                <c:pt idx="120">
                  <c:v>30.65</c:v>
                </c:pt>
                <c:pt idx="121">
                  <c:v>31.8</c:v>
                </c:pt>
                <c:pt idx="122">
                  <c:v>34.81</c:v>
                </c:pt>
                <c:pt idx="123">
                  <c:v>34.980000000000004</c:v>
                </c:pt>
                <c:pt idx="124">
                  <c:v>31.13</c:v>
                </c:pt>
                <c:pt idx="125">
                  <c:v>29.9</c:v>
                </c:pt>
                <c:pt idx="126">
                  <c:v>25.349999999999998</c:v>
                </c:pt>
                <c:pt idx="127">
                  <c:v>27.090000000000003</c:v>
                </c:pt>
                <c:pt idx="128">
                  <c:v>23.979999999999997</c:v>
                </c:pt>
                <c:pt idx="129">
                  <c:v>24.259999999999998</c:v>
                </c:pt>
                <c:pt idx="130">
                  <c:v>23.310000000000002</c:v>
                </c:pt>
                <c:pt idx="131">
                  <c:v>23.12</c:v>
                </c:pt>
                <c:pt idx="132">
                  <c:v>23.6</c:v>
                </c:pt>
                <c:pt idx="133">
                  <c:v>26.459999999999997</c:v>
                </c:pt>
                <c:pt idx="134">
                  <c:v>25.08</c:v>
                </c:pt>
                <c:pt idx="135">
                  <c:v>21.53</c:v>
                </c:pt>
                <c:pt idx="136">
                  <c:v>22.4</c:v>
                </c:pt>
                <c:pt idx="137">
                  <c:v>20.509999999999998</c:v>
                </c:pt>
                <c:pt idx="138">
                  <c:v>18.37</c:v>
                </c:pt>
                <c:pt idx="139">
                  <c:v>18.68</c:v>
                </c:pt>
                <c:pt idx="140">
                  <c:v>20.52</c:v>
                </c:pt>
                <c:pt idx="141">
                  <c:v>22.43</c:v>
                </c:pt>
                <c:pt idx="142">
                  <c:v>20.73</c:v>
                </c:pt>
                <c:pt idx="143">
                  <c:v>17.830000000000002</c:v>
                </c:pt>
                <c:pt idx="144">
                  <c:v>19.3</c:v>
                </c:pt>
                <c:pt idx="145">
                  <c:v>17.29</c:v>
                </c:pt>
                <c:pt idx="146">
                  <c:v>17.62</c:v>
                </c:pt>
                <c:pt idx="147">
                  <c:v>20.21</c:v>
                </c:pt>
                <c:pt idx="148">
                  <c:v>18.759999999999998</c:v>
                </c:pt>
                <c:pt idx="149">
                  <c:v>18.13</c:v>
                </c:pt>
                <c:pt idx="150">
                  <c:v>20.75</c:v>
                </c:pt>
                <c:pt idx="151">
                  <c:v>20.509999999999998</c:v>
                </c:pt>
                <c:pt idx="152">
                  <c:v>17.399999999999999</c:v>
                </c:pt>
                <c:pt idx="153">
                  <c:v>19.649999999999999</c:v>
                </c:pt>
                <c:pt idx="154">
                  <c:v>22.39</c:v>
                </c:pt>
                <c:pt idx="155">
                  <c:v>22.740000000000002</c:v>
                </c:pt>
                <c:pt idx="156">
                  <c:v>19.95</c:v>
                </c:pt>
                <c:pt idx="157">
                  <c:v>22.08</c:v>
                </c:pt>
                <c:pt idx="158">
                  <c:v>23.75</c:v>
                </c:pt>
                <c:pt idx="159">
                  <c:v>19.91</c:v>
                </c:pt>
                <c:pt idx="160">
                  <c:v>22.160000000000004</c:v>
                </c:pt>
                <c:pt idx="161">
                  <c:v>22.59</c:v>
                </c:pt>
                <c:pt idx="162">
                  <c:v>24.12</c:v>
                </c:pt>
                <c:pt idx="163">
                  <c:v>22.53</c:v>
                </c:pt>
                <c:pt idx="164">
                  <c:v>20.650000000000002</c:v>
                </c:pt>
                <c:pt idx="165">
                  <c:v>20.28</c:v>
                </c:pt>
                <c:pt idx="166">
                  <c:v>19.580000000000002</c:v>
                </c:pt>
                <c:pt idx="167">
                  <c:v>20.5</c:v>
                </c:pt>
                <c:pt idx="168">
                  <c:v>24.29</c:v>
                </c:pt>
                <c:pt idx="169">
                  <c:v>19.989999999999998</c:v>
                </c:pt>
                <c:pt idx="170">
                  <c:v>20.21</c:v>
                </c:pt>
                <c:pt idx="171">
                  <c:v>18.55</c:v>
                </c:pt>
                <c:pt idx="172">
                  <c:v>17.920000000000002</c:v>
                </c:pt>
                <c:pt idx="173">
                  <c:v>17.46</c:v>
                </c:pt>
                <c:pt idx="174">
                  <c:v>15.780000000000001</c:v>
                </c:pt>
                <c:pt idx="175">
                  <c:v>16.970000000000002</c:v>
                </c:pt>
                <c:pt idx="176">
                  <c:v>17.2</c:v>
                </c:pt>
                <c:pt idx="177">
                  <c:v>17.52</c:v>
                </c:pt>
                <c:pt idx="178">
                  <c:v>16.329999999999998</c:v>
                </c:pt>
                <c:pt idx="179">
                  <c:v>16.16</c:v>
                </c:pt>
                <c:pt idx="180">
                  <c:v>14.93</c:v>
                </c:pt>
                <c:pt idx="181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A-4CCC-83C6-A4A4676D1194}"/>
            </c:ext>
          </c:extLst>
        </c:ser>
        <c:ser>
          <c:idx val="4"/>
          <c:order val="2"/>
          <c:tx>
            <c:strRef>
              <c:f>'Recent Winters'' Demand'!$E$1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Demand'!$E$2:$E$183</c:f>
              <c:numCache>
                <c:formatCode>General</c:formatCode>
                <c:ptCount val="182"/>
                <c:pt idx="0">
                  <c:v>9.31</c:v>
                </c:pt>
                <c:pt idx="1">
                  <c:v>11.59</c:v>
                </c:pt>
                <c:pt idx="2">
                  <c:v>14.450000000000001</c:v>
                </c:pt>
                <c:pt idx="3">
                  <c:v>13.51</c:v>
                </c:pt>
                <c:pt idx="4">
                  <c:v>11.459999999999999</c:v>
                </c:pt>
                <c:pt idx="5">
                  <c:v>10.88</c:v>
                </c:pt>
                <c:pt idx="6">
                  <c:v>13.21</c:v>
                </c:pt>
                <c:pt idx="7">
                  <c:v>12.079999999999998</c:v>
                </c:pt>
                <c:pt idx="8">
                  <c:v>13.96</c:v>
                </c:pt>
                <c:pt idx="9">
                  <c:v>13.2</c:v>
                </c:pt>
                <c:pt idx="10">
                  <c:v>13.15</c:v>
                </c:pt>
                <c:pt idx="11">
                  <c:v>13.09</c:v>
                </c:pt>
                <c:pt idx="12">
                  <c:v>12.57</c:v>
                </c:pt>
                <c:pt idx="13">
                  <c:v>16.650000000000002</c:v>
                </c:pt>
                <c:pt idx="14">
                  <c:v>15.759999999999998</c:v>
                </c:pt>
                <c:pt idx="15">
                  <c:v>13.08</c:v>
                </c:pt>
                <c:pt idx="16">
                  <c:v>14.82</c:v>
                </c:pt>
                <c:pt idx="17">
                  <c:v>14.67</c:v>
                </c:pt>
                <c:pt idx="18">
                  <c:v>14.14</c:v>
                </c:pt>
                <c:pt idx="19">
                  <c:v>14.88</c:v>
                </c:pt>
                <c:pt idx="20">
                  <c:v>15.950000000000001</c:v>
                </c:pt>
                <c:pt idx="21">
                  <c:v>15.870000000000001</c:v>
                </c:pt>
                <c:pt idx="22">
                  <c:v>16.170000000000002</c:v>
                </c:pt>
                <c:pt idx="23">
                  <c:v>15.16</c:v>
                </c:pt>
                <c:pt idx="24">
                  <c:v>15.29</c:v>
                </c:pt>
                <c:pt idx="25">
                  <c:v>15.21</c:v>
                </c:pt>
                <c:pt idx="26">
                  <c:v>17.649999999999999</c:v>
                </c:pt>
                <c:pt idx="27">
                  <c:v>22.26</c:v>
                </c:pt>
                <c:pt idx="28">
                  <c:v>20.400000000000002</c:v>
                </c:pt>
                <c:pt idx="29">
                  <c:v>21.439999999999998</c:v>
                </c:pt>
                <c:pt idx="30">
                  <c:v>19.48</c:v>
                </c:pt>
                <c:pt idx="31">
                  <c:v>15.93</c:v>
                </c:pt>
                <c:pt idx="32">
                  <c:v>16.3</c:v>
                </c:pt>
                <c:pt idx="33">
                  <c:v>16.21</c:v>
                </c:pt>
                <c:pt idx="34">
                  <c:v>18.439999999999998</c:v>
                </c:pt>
                <c:pt idx="35">
                  <c:v>19.07</c:v>
                </c:pt>
                <c:pt idx="36">
                  <c:v>22.3</c:v>
                </c:pt>
                <c:pt idx="37">
                  <c:v>20.409999999999997</c:v>
                </c:pt>
                <c:pt idx="38">
                  <c:v>23.080000000000002</c:v>
                </c:pt>
                <c:pt idx="39">
                  <c:v>24.51</c:v>
                </c:pt>
                <c:pt idx="40">
                  <c:v>22.5</c:v>
                </c:pt>
                <c:pt idx="41">
                  <c:v>23.759999999999998</c:v>
                </c:pt>
                <c:pt idx="42">
                  <c:v>24.98</c:v>
                </c:pt>
                <c:pt idx="43">
                  <c:v>26.45</c:v>
                </c:pt>
                <c:pt idx="44">
                  <c:v>27.81</c:v>
                </c:pt>
                <c:pt idx="45">
                  <c:v>26.14</c:v>
                </c:pt>
                <c:pt idx="46">
                  <c:v>23.230000000000004</c:v>
                </c:pt>
                <c:pt idx="47">
                  <c:v>23.060000000000002</c:v>
                </c:pt>
                <c:pt idx="48">
                  <c:v>25.66</c:v>
                </c:pt>
                <c:pt idx="49">
                  <c:v>27.22</c:v>
                </c:pt>
                <c:pt idx="50">
                  <c:v>24.49</c:v>
                </c:pt>
                <c:pt idx="51">
                  <c:v>25.619999999999997</c:v>
                </c:pt>
                <c:pt idx="52">
                  <c:v>24.39</c:v>
                </c:pt>
                <c:pt idx="53">
                  <c:v>20.62</c:v>
                </c:pt>
                <c:pt idx="54">
                  <c:v>19.587999999999997</c:v>
                </c:pt>
                <c:pt idx="55">
                  <c:v>18.989999999999998</c:v>
                </c:pt>
                <c:pt idx="56">
                  <c:v>18.809999999999999</c:v>
                </c:pt>
                <c:pt idx="57">
                  <c:v>19.73</c:v>
                </c:pt>
                <c:pt idx="58">
                  <c:v>20.669999999999998</c:v>
                </c:pt>
                <c:pt idx="59">
                  <c:v>25.259999999999998</c:v>
                </c:pt>
                <c:pt idx="60">
                  <c:v>25.159999999999997</c:v>
                </c:pt>
                <c:pt idx="61">
                  <c:v>25.79</c:v>
                </c:pt>
                <c:pt idx="62">
                  <c:v>29.77</c:v>
                </c:pt>
                <c:pt idx="63">
                  <c:v>26.799999999999997</c:v>
                </c:pt>
                <c:pt idx="64">
                  <c:v>29.230000000000004</c:v>
                </c:pt>
                <c:pt idx="65">
                  <c:v>26.5</c:v>
                </c:pt>
                <c:pt idx="66">
                  <c:v>21.08</c:v>
                </c:pt>
                <c:pt idx="67">
                  <c:v>19.43</c:v>
                </c:pt>
                <c:pt idx="68">
                  <c:v>21.720000000000002</c:v>
                </c:pt>
                <c:pt idx="69">
                  <c:v>24.89</c:v>
                </c:pt>
                <c:pt idx="70">
                  <c:v>23.79</c:v>
                </c:pt>
                <c:pt idx="71">
                  <c:v>26.659999999999997</c:v>
                </c:pt>
                <c:pt idx="72">
                  <c:v>26.89</c:v>
                </c:pt>
                <c:pt idx="73">
                  <c:v>25.110000000000003</c:v>
                </c:pt>
                <c:pt idx="74">
                  <c:v>24.01</c:v>
                </c:pt>
                <c:pt idx="75">
                  <c:v>24.490000000000002</c:v>
                </c:pt>
                <c:pt idx="76">
                  <c:v>26.729999999999997</c:v>
                </c:pt>
                <c:pt idx="77">
                  <c:v>28.2</c:v>
                </c:pt>
                <c:pt idx="78">
                  <c:v>26.18</c:v>
                </c:pt>
                <c:pt idx="79">
                  <c:v>21.380000000000003</c:v>
                </c:pt>
                <c:pt idx="80">
                  <c:v>21.97</c:v>
                </c:pt>
                <c:pt idx="81">
                  <c:v>20.95</c:v>
                </c:pt>
                <c:pt idx="82">
                  <c:v>21.53</c:v>
                </c:pt>
                <c:pt idx="83">
                  <c:v>21.28</c:v>
                </c:pt>
                <c:pt idx="84">
                  <c:v>21.040000000000003</c:v>
                </c:pt>
                <c:pt idx="85">
                  <c:v>20.45</c:v>
                </c:pt>
                <c:pt idx="86">
                  <c:v>19.48</c:v>
                </c:pt>
                <c:pt idx="87">
                  <c:v>19.03</c:v>
                </c:pt>
                <c:pt idx="88">
                  <c:v>18.14</c:v>
                </c:pt>
                <c:pt idx="89">
                  <c:v>18.68</c:v>
                </c:pt>
                <c:pt idx="90">
                  <c:v>21.49</c:v>
                </c:pt>
                <c:pt idx="91">
                  <c:v>21.400000000000002</c:v>
                </c:pt>
                <c:pt idx="92">
                  <c:v>19.63</c:v>
                </c:pt>
                <c:pt idx="93">
                  <c:v>20.11</c:v>
                </c:pt>
                <c:pt idx="94">
                  <c:v>21.73</c:v>
                </c:pt>
                <c:pt idx="95">
                  <c:v>22.17</c:v>
                </c:pt>
                <c:pt idx="96">
                  <c:v>22.07</c:v>
                </c:pt>
                <c:pt idx="97">
                  <c:v>22.86</c:v>
                </c:pt>
                <c:pt idx="98">
                  <c:v>22.03</c:v>
                </c:pt>
                <c:pt idx="99">
                  <c:v>22.15</c:v>
                </c:pt>
                <c:pt idx="100">
                  <c:v>22.1</c:v>
                </c:pt>
                <c:pt idx="101">
                  <c:v>23.839999999999996</c:v>
                </c:pt>
                <c:pt idx="102">
                  <c:v>20.77</c:v>
                </c:pt>
                <c:pt idx="103">
                  <c:v>21.3</c:v>
                </c:pt>
                <c:pt idx="104">
                  <c:v>23.78</c:v>
                </c:pt>
                <c:pt idx="105">
                  <c:v>23.439999999999998</c:v>
                </c:pt>
                <c:pt idx="106">
                  <c:v>22.16</c:v>
                </c:pt>
                <c:pt idx="107">
                  <c:v>23.630000000000003</c:v>
                </c:pt>
                <c:pt idx="108">
                  <c:v>24.99</c:v>
                </c:pt>
                <c:pt idx="109">
                  <c:v>25.84</c:v>
                </c:pt>
                <c:pt idx="110">
                  <c:v>27.389999999999997</c:v>
                </c:pt>
                <c:pt idx="111">
                  <c:v>30.560000000000002</c:v>
                </c:pt>
                <c:pt idx="112">
                  <c:v>30.59</c:v>
                </c:pt>
                <c:pt idx="113">
                  <c:v>28.770000000000003</c:v>
                </c:pt>
                <c:pt idx="114">
                  <c:v>25.89</c:v>
                </c:pt>
                <c:pt idx="115">
                  <c:v>26.43</c:v>
                </c:pt>
                <c:pt idx="116">
                  <c:v>24.23</c:v>
                </c:pt>
                <c:pt idx="117">
                  <c:v>23.090000000000003</c:v>
                </c:pt>
                <c:pt idx="118">
                  <c:v>25.709999999999997</c:v>
                </c:pt>
                <c:pt idx="119">
                  <c:v>26.93</c:v>
                </c:pt>
                <c:pt idx="120">
                  <c:v>25.049999999999997</c:v>
                </c:pt>
                <c:pt idx="121">
                  <c:v>21.65</c:v>
                </c:pt>
                <c:pt idx="122">
                  <c:v>20.63</c:v>
                </c:pt>
                <c:pt idx="123">
                  <c:v>19.770000000000003</c:v>
                </c:pt>
                <c:pt idx="124">
                  <c:v>20.729999999999997</c:v>
                </c:pt>
                <c:pt idx="125">
                  <c:v>22.72</c:v>
                </c:pt>
                <c:pt idx="126">
                  <c:v>25.300000000000004</c:v>
                </c:pt>
                <c:pt idx="127">
                  <c:v>25.58</c:v>
                </c:pt>
                <c:pt idx="128">
                  <c:v>27.51</c:v>
                </c:pt>
                <c:pt idx="129">
                  <c:v>24.89</c:v>
                </c:pt>
                <c:pt idx="130">
                  <c:v>21.7</c:v>
                </c:pt>
                <c:pt idx="131">
                  <c:v>22.720000000000002</c:v>
                </c:pt>
                <c:pt idx="132">
                  <c:v>26.749999999999996</c:v>
                </c:pt>
                <c:pt idx="133">
                  <c:v>28.240000000000002</c:v>
                </c:pt>
                <c:pt idx="134">
                  <c:v>26.41</c:v>
                </c:pt>
                <c:pt idx="135">
                  <c:v>24.41</c:v>
                </c:pt>
                <c:pt idx="136">
                  <c:v>23.979999999999997</c:v>
                </c:pt>
                <c:pt idx="137">
                  <c:v>21.28</c:v>
                </c:pt>
                <c:pt idx="138">
                  <c:v>21.619999999999997</c:v>
                </c:pt>
                <c:pt idx="139">
                  <c:v>24.46</c:v>
                </c:pt>
                <c:pt idx="140">
                  <c:v>25.029999999999998</c:v>
                </c:pt>
                <c:pt idx="141">
                  <c:v>25.43</c:v>
                </c:pt>
                <c:pt idx="142">
                  <c:v>24.700000000000003</c:v>
                </c:pt>
                <c:pt idx="143">
                  <c:v>24.35</c:v>
                </c:pt>
                <c:pt idx="144">
                  <c:v>21.529999999999998</c:v>
                </c:pt>
                <c:pt idx="145">
                  <c:v>21.3</c:v>
                </c:pt>
                <c:pt idx="146">
                  <c:v>24.119999999999997</c:v>
                </c:pt>
                <c:pt idx="147">
                  <c:v>26.369999999999997</c:v>
                </c:pt>
                <c:pt idx="148">
                  <c:v>26.590000000000003</c:v>
                </c:pt>
                <c:pt idx="149">
                  <c:v>25.91</c:v>
                </c:pt>
                <c:pt idx="150">
                  <c:v>26.47</c:v>
                </c:pt>
                <c:pt idx="151">
                  <c:v>24.259999999999998</c:v>
                </c:pt>
                <c:pt idx="152">
                  <c:v>23.83</c:v>
                </c:pt>
                <c:pt idx="153">
                  <c:v>25.33</c:v>
                </c:pt>
                <c:pt idx="154">
                  <c:v>25.43</c:v>
                </c:pt>
                <c:pt idx="155">
                  <c:v>27.560000000000002</c:v>
                </c:pt>
                <c:pt idx="156">
                  <c:v>28.3</c:v>
                </c:pt>
                <c:pt idx="157">
                  <c:v>26.389999999999997</c:v>
                </c:pt>
                <c:pt idx="158">
                  <c:v>21.43</c:v>
                </c:pt>
                <c:pt idx="159">
                  <c:v>20.82</c:v>
                </c:pt>
                <c:pt idx="160">
                  <c:v>24.24</c:v>
                </c:pt>
                <c:pt idx="161">
                  <c:v>20.970000000000002</c:v>
                </c:pt>
                <c:pt idx="162">
                  <c:v>19.59</c:v>
                </c:pt>
                <c:pt idx="163">
                  <c:v>23.67</c:v>
                </c:pt>
                <c:pt idx="164">
                  <c:v>23.290000000000003</c:v>
                </c:pt>
                <c:pt idx="165">
                  <c:v>20.349999999999998</c:v>
                </c:pt>
                <c:pt idx="166">
                  <c:v>21.740000000000002</c:v>
                </c:pt>
                <c:pt idx="167">
                  <c:v>21.54</c:v>
                </c:pt>
                <c:pt idx="168">
                  <c:v>21.07</c:v>
                </c:pt>
                <c:pt idx="169">
                  <c:v>21.69</c:v>
                </c:pt>
                <c:pt idx="170">
                  <c:v>25.52</c:v>
                </c:pt>
                <c:pt idx="171">
                  <c:v>23.840000000000003</c:v>
                </c:pt>
                <c:pt idx="172">
                  <c:v>22.07</c:v>
                </c:pt>
                <c:pt idx="173">
                  <c:v>20.05</c:v>
                </c:pt>
                <c:pt idx="174">
                  <c:v>20.479999999999997</c:v>
                </c:pt>
                <c:pt idx="175">
                  <c:v>17.649999999999999</c:v>
                </c:pt>
                <c:pt idx="176">
                  <c:v>16.98</c:v>
                </c:pt>
                <c:pt idx="177">
                  <c:v>17.559999999999999</c:v>
                </c:pt>
                <c:pt idx="178">
                  <c:v>18.41</c:v>
                </c:pt>
                <c:pt idx="179">
                  <c:v>19.340000000000003</c:v>
                </c:pt>
                <c:pt idx="180">
                  <c:v>21.400000000000002</c:v>
                </c:pt>
                <c:pt idx="181">
                  <c:v>21.81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A-4CCC-83C6-A4A4676D1194}"/>
            </c:ext>
          </c:extLst>
        </c:ser>
        <c:ser>
          <c:idx val="3"/>
          <c:order val="3"/>
          <c:tx>
            <c:strRef>
              <c:f>'Recent Winters'' Demand'!$D$1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rgbClr val="FFFF99"/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Demand'!$D$2:$D$183</c:f>
              <c:numCache>
                <c:formatCode>General</c:formatCode>
                <c:ptCount val="182"/>
                <c:pt idx="0">
                  <c:v>11.96</c:v>
                </c:pt>
                <c:pt idx="1">
                  <c:v>14.280000000000001</c:v>
                </c:pt>
                <c:pt idx="2">
                  <c:v>13.8</c:v>
                </c:pt>
                <c:pt idx="3">
                  <c:v>14.65</c:v>
                </c:pt>
                <c:pt idx="4">
                  <c:v>14.09</c:v>
                </c:pt>
                <c:pt idx="5">
                  <c:v>13.55</c:v>
                </c:pt>
                <c:pt idx="6">
                  <c:v>13.12</c:v>
                </c:pt>
                <c:pt idx="7">
                  <c:v>12.32</c:v>
                </c:pt>
                <c:pt idx="8">
                  <c:v>14.709999999999999</c:v>
                </c:pt>
                <c:pt idx="9">
                  <c:v>14.71</c:v>
                </c:pt>
                <c:pt idx="10">
                  <c:v>13.14</c:v>
                </c:pt>
                <c:pt idx="11">
                  <c:v>15.639999999999999</c:v>
                </c:pt>
                <c:pt idx="12">
                  <c:v>15.8</c:v>
                </c:pt>
                <c:pt idx="13">
                  <c:v>14.830000000000002</c:v>
                </c:pt>
                <c:pt idx="14">
                  <c:v>15.56</c:v>
                </c:pt>
                <c:pt idx="15">
                  <c:v>16.619999999999997</c:v>
                </c:pt>
                <c:pt idx="16">
                  <c:v>15.19</c:v>
                </c:pt>
                <c:pt idx="17">
                  <c:v>15.709999999999999</c:v>
                </c:pt>
                <c:pt idx="18">
                  <c:v>15.319999999999999</c:v>
                </c:pt>
                <c:pt idx="19">
                  <c:v>12.879999999999999</c:v>
                </c:pt>
                <c:pt idx="20">
                  <c:v>12.75</c:v>
                </c:pt>
                <c:pt idx="21">
                  <c:v>13.5</c:v>
                </c:pt>
                <c:pt idx="22">
                  <c:v>14.45</c:v>
                </c:pt>
                <c:pt idx="23">
                  <c:v>15.27</c:v>
                </c:pt>
                <c:pt idx="24">
                  <c:v>15.59</c:v>
                </c:pt>
                <c:pt idx="25">
                  <c:v>16.350000000000001</c:v>
                </c:pt>
                <c:pt idx="26">
                  <c:v>16.71</c:v>
                </c:pt>
                <c:pt idx="27">
                  <c:v>18.2</c:v>
                </c:pt>
                <c:pt idx="28">
                  <c:v>16.380000000000003</c:v>
                </c:pt>
                <c:pt idx="29">
                  <c:v>13.979999999999999</c:v>
                </c:pt>
                <c:pt idx="30">
                  <c:v>13.510000000000002</c:v>
                </c:pt>
                <c:pt idx="31">
                  <c:v>13.389999999999999</c:v>
                </c:pt>
                <c:pt idx="32">
                  <c:v>15.45</c:v>
                </c:pt>
                <c:pt idx="33">
                  <c:v>19.060000000000002</c:v>
                </c:pt>
                <c:pt idx="34">
                  <c:v>20.360000000000003</c:v>
                </c:pt>
                <c:pt idx="35">
                  <c:v>20.57</c:v>
                </c:pt>
                <c:pt idx="36">
                  <c:v>19.87</c:v>
                </c:pt>
                <c:pt idx="37">
                  <c:v>17.03</c:v>
                </c:pt>
                <c:pt idx="38">
                  <c:v>15</c:v>
                </c:pt>
                <c:pt idx="39">
                  <c:v>14.93</c:v>
                </c:pt>
                <c:pt idx="40">
                  <c:v>14.85</c:v>
                </c:pt>
                <c:pt idx="41">
                  <c:v>16.2</c:v>
                </c:pt>
                <c:pt idx="42">
                  <c:v>16.600000000000001</c:v>
                </c:pt>
                <c:pt idx="43">
                  <c:v>16.91</c:v>
                </c:pt>
                <c:pt idx="44">
                  <c:v>15.700000000000001</c:v>
                </c:pt>
                <c:pt idx="45">
                  <c:v>17.13</c:v>
                </c:pt>
                <c:pt idx="46">
                  <c:v>18.559999999999999</c:v>
                </c:pt>
                <c:pt idx="47">
                  <c:v>16.649999999999999</c:v>
                </c:pt>
                <c:pt idx="48">
                  <c:v>17.559999999999999</c:v>
                </c:pt>
                <c:pt idx="49">
                  <c:v>20.329999999999998</c:v>
                </c:pt>
                <c:pt idx="50">
                  <c:v>20.52</c:v>
                </c:pt>
                <c:pt idx="51">
                  <c:v>17.25</c:v>
                </c:pt>
                <c:pt idx="52">
                  <c:v>17.87</c:v>
                </c:pt>
                <c:pt idx="53">
                  <c:v>20.28</c:v>
                </c:pt>
                <c:pt idx="54">
                  <c:v>18.11</c:v>
                </c:pt>
                <c:pt idx="55">
                  <c:v>19.63</c:v>
                </c:pt>
                <c:pt idx="56">
                  <c:v>24.28</c:v>
                </c:pt>
                <c:pt idx="57">
                  <c:v>25.46</c:v>
                </c:pt>
                <c:pt idx="58">
                  <c:v>20.94</c:v>
                </c:pt>
                <c:pt idx="59">
                  <c:v>20.51</c:v>
                </c:pt>
                <c:pt idx="60">
                  <c:v>22.169999999999998</c:v>
                </c:pt>
                <c:pt idx="61">
                  <c:v>23.47</c:v>
                </c:pt>
                <c:pt idx="62">
                  <c:v>23.700000000000003</c:v>
                </c:pt>
                <c:pt idx="63">
                  <c:v>25.230000000000004</c:v>
                </c:pt>
                <c:pt idx="64">
                  <c:v>26.22</c:v>
                </c:pt>
                <c:pt idx="65">
                  <c:v>25.130000000000003</c:v>
                </c:pt>
                <c:pt idx="66">
                  <c:v>25.56</c:v>
                </c:pt>
                <c:pt idx="67">
                  <c:v>28.65</c:v>
                </c:pt>
                <c:pt idx="68">
                  <c:v>27.32</c:v>
                </c:pt>
                <c:pt idx="69">
                  <c:v>26.92</c:v>
                </c:pt>
                <c:pt idx="70">
                  <c:v>23.47</c:v>
                </c:pt>
                <c:pt idx="71">
                  <c:v>21.51</c:v>
                </c:pt>
                <c:pt idx="72">
                  <c:v>21.42</c:v>
                </c:pt>
                <c:pt idx="73">
                  <c:v>21.3</c:v>
                </c:pt>
                <c:pt idx="74">
                  <c:v>21.12</c:v>
                </c:pt>
                <c:pt idx="75">
                  <c:v>21.64</c:v>
                </c:pt>
                <c:pt idx="76">
                  <c:v>22.29</c:v>
                </c:pt>
                <c:pt idx="77">
                  <c:v>21.65</c:v>
                </c:pt>
                <c:pt idx="78">
                  <c:v>18.86</c:v>
                </c:pt>
                <c:pt idx="79">
                  <c:v>18.669999999999998</c:v>
                </c:pt>
                <c:pt idx="80">
                  <c:v>20.9</c:v>
                </c:pt>
                <c:pt idx="81">
                  <c:v>19.970000000000002</c:v>
                </c:pt>
                <c:pt idx="82">
                  <c:v>19.53</c:v>
                </c:pt>
                <c:pt idx="83">
                  <c:v>20.079999999999998</c:v>
                </c:pt>
                <c:pt idx="84">
                  <c:v>24.36</c:v>
                </c:pt>
                <c:pt idx="85">
                  <c:v>24.61</c:v>
                </c:pt>
                <c:pt idx="86">
                  <c:v>21.49</c:v>
                </c:pt>
                <c:pt idx="87">
                  <c:v>21.87</c:v>
                </c:pt>
                <c:pt idx="88">
                  <c:v>26.37</c:v>
                </c:pt>
                <c:pt idx="89">
                  <c:v>26.97</c:v>
                </c:pt>
                <c:pt idx="90">
                  <c:v>27.520000000000003</c:v>
                </c:pt>
                <c:pt idx="91">
                  <c:v>29.059999999999995</c:v>
                </c:pt>
                <c:pt idx="92">
                  <c:v>28.130000000000003</c:v>
                </c:pt>
                <c:pt idx="93">
                  <c:v>28.309999999999995</c:v>
                </c:pt>
                <c:pt idx="94">
                  <c:v>27.73</c:v>
                </c:pt>
                <c:pt idx="95">
                  <c:v>30.590000000000003</c:v>
                </c:pt>
                <c:pt idx="96">
                  <c:v>30.5</c:v>
                </c:pt>
                <c:pt idx="97">
                  <c:v>31.36</c:v>
                </c:pt>
                <c:pt idx="98">
                  <c:v>32.75</c:v>
                </c:pt>
                <c:pt idx="99">
                  <c:v>32.04</c:v>
                </c:pt>
                <c:pt idx="100">
                  <c:v>30.07</c:v>
                </c:pt>
                <c:pt idx="101">
                  <c:v>28.790000000000003</c:v>
                </c:pt>
                <c:pt idx="102">
                  <c:v>26.46</c:v>
                </c:pt>
                <c:pt idx="103">
                  <c:v>23.769999999999996</c:v>
                </c:pt>
                <c:pt idx="104">
                  <c:v>23.39</c:v>
                </c:pt>
                <c:pt idx="105">
                  <c:v>23.200000000000003</c:v>
                </c:pt>
                <c:pt idx="106">
                  <c:v>27.96</c:v>
                </c:pt>
                <c:pt idx="107">
                  <c:v>23.53</c:v>
                </c:pt>
                <c:pt idx="108">
                  <c:v>24.229999999999997</c:v>
                </c:pt>
                <c:pt idx="109">
                  <c:v>25.299999999999997</c:v>
                </c:pt>
                <c:pt idx="110">
                  <c:v>21.92</c:v>
                </c:pt>
                <c:pt idx="111">
                  <c:v>22.630000000000003</c:v>
                </c:pt>
                <c:pt idx="112">
                  <c:v>25.689999999999998</c:v>
                </c:pt>
                <c:pt idx="113">
                  <c:v>27.92</c:v>
                </c:pt>
                <c:pt idx="114">
                  <c:v>27.55</c:v>
                </c:pt>
                <c:pt idx="115">
                  <c:v>29.459999999999997</c:v>
                </c:pt>
                <c:pt idx="116">
                  <c:v>30.369999999999997</c:v>
                </c:pt>
                <c:pt idx="117">
                  <c:v>28.63</c:v>
                </c:pt>
                <c:pt idx="118">
                  <c:v>23.479999999999997</c:v>
                </c:pt>
                <c:pt idx="119">
                  <c:v>20.970000000000002</c:v>
                </c:pt>
                <c:pt idx="120">
                  <c:v>21.409999999999997</c:v>
                </c:pt>
                <c:pt idx="121">
                  <c:v>24.07</c:v>
                </c:pt>
                <c:pt idx="122">
                  <c:v>27.770000000000003</c:v>
                </c:pt>
                <c:pt idx="123">
                  <c:v>28.769999999999996</c:v>
                </c:pt>
                <c:pt idx="124">
                  <c:v>22.849999999999998</c:v>
                </c:pt>
                <c:pt idx="125">
                  <c:v>22.57</c:v>
                </c:pt>
                <c:pt idx="126">
                  <c:v>23.84</c:v>
                </c:pt>
                <c:pt idx="127">
                  <c:v>23.71</c:v>
                </c:pt>
                <c:pt idx="128">
                  <c:v>25.07</c:v>
                </c:pt>
                <c:pt idx="129">
                  <c:v>28.32</c:v>
                </c:pt>
                <c:pt idx="130">
                  <c:v>32.9</c:v>
                </c:pt>
                <c:pt idx="131">
                  <c:v>34.85</c:v>
                </c:pt>
                <c:pt idx="132">
                  <c:v>34.449999999999996</c:v>
                </c:pt>
                <c:pt idx="133">
                  <c:v>36.449999999999996</c:v>
                </c:pt>
                <c:pt idx="134">
                  <c:v>34.4</c:v>
                </c:pt>
                <c:pt idx="135">
                  <c:v>34.339999999999996</c:v>
                </c:pt>
                <c:pt idx="136">
                  <c:v>29.020000000000003</c:v>
                </c:pt>
                <c:pt idx="137">
                  <c:v>22.91</c:v>
                </c:pt>
                <c:pt idx="138">
                  <c:v>21.5</c:v>
                </c:pt>
                <c:pt idx="139">
                  <c:v>21.55</c:v>
                </c:pt>
                <c:pt idx="140">
                  <c:v>21.889999999999997</c:v>
                </c:pt>
                <c:pt idx="141">
                  <c:v>23.269999999999996</c:v>
                </c:pt>
                <c:pt idx="142">
                  <c:v>19.8</c:v>
                </c:pt>
                <c:pt idx="143">
                  <c:v>18.670000000000002</c:v>
                </c:pt>
                <c:pt idx="144">
                  <c:v>19.37</c:v>
                </c:pt>
                <c:pt idx="145">
                  <c:v>20.53</c:v>
                </c:pt>
                <c:pt idx="146">
                  <c:v>18.329999999999998</c:v>
                </c:pt>
                <c:pt idx="147">
                  <c:v>19.529999999999998</c:v>
                </c:pt>
                <c:pt idx="148">
                  <c:v>21.490000000000002</c:v>
                </c:pt>
                <c:pt idx="149">
                  <c:v>20.47</c:v>
                </c:pt>
                <c:pt idx="150">
                  <c:v>19.900000000000002</c:v>
                </c:pt>
                <c:pt idx="151">
                  <c:v>23.75</c:v>
                </c:pt>
                <c:pt idx="152">
                  <c:v>25.31</c:v>
                </c:pt>
                <c:pt idx="153">
                  <c:v>24.93</c:v>
                </c:pt>
                <c:pt idx="154">
                  <c:v>25.1</c:v>
                </c:pt>
                <c:pt idx="155">
                  <c:v>25.76</c:v>
                </c:pt>
                <c:pt idx="156">
                  <c:v>24.830000000000002</c:v>
                </c:pt>
                <c:pt idx="157">
                  <c:v>25.77</c:v>
                </c:pt>
                <c:pt idx="158">
                  <c:v>24.009999999999998</c:v>
                </c:pt>
                <c:pt idx="159">
                  <c:v>23.080000000000002</c:v>
                </c:pt>
                <c:pt idx="160">
                  <c:v>23.07</c:v>
                </c:pt>
                <c:pt idx="161">
                  <c:v>22.369999999999997</c:v>
                </c:pt>
                <c:pt idx="162">
                  <c:v>23.15</c:v>
                </c:pt>
                <c:pt idx="163">
                  <c:v>22.69</c:v>
                </c:pt>
                <c:pt idx="164">
                  <c:v>21.540000000000003</c:v>
                </c:pt>
                <c:pt idx="165">
                  <c:v>19.96</c:v>
                </c:pt>
                <c:pt idx="166">
                  <c:v>17.79</c:v>
                </c:pt>
                <c:pt idx="167">
                  <c:v>20.46</c:v>
                </c:pt>
                <c:pt idx="168">
                  <c:v>20.179999999999996</c:v>
                </c:pt>
                <c:pt idx="169">
                  <c:v>19.91</c:v>
                </c:pt>
                <c:pt idx="170">
                  <c:v>18.739999999999998</c:v>
                </c:pt>
                <c:pt idx="171">
                  <c:v>17.46</c:v>
                </c:pt>
                <c:pt idx="172">
                  <c:v>19.119999999999997</c:v>
                </c:pt>
                <c:pt idx="173">
                  <c:v>19.36</c:v>
                </c:pt>
                <c:pt idx="174">
                  <c:v>17.37</c:v>
                </c:pt>
                <c:pt idx="175">
                  <c:v>17.36</c:v>
                </c:pt>
                <c:pt idx="176">
                  <c:v>19.39</c:v>
                </c:pt>
                <c:pt idx="177">
                  <c:v>18.52</c:v>
                </c:pt>
                <c:pt idx="178">
                  <c:v>17.98</c:v>
                </c:pt>
                <c:pt idx="179">
                  <c:v>15.889999999999999</c:v>
                </c:pt>
                <c:pt idx="180">
                  <c:v>13.49</c:v>
                </c:pt>
                <c:pt idx="181">
                  <c:v>11.700000000000001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EA-4CCC-83C6-A4A4676D1194}"/>
            </c:ext>
          </c:extLst>
        </c:ser>
        <c:ser>
          <c:idx val="2"/>
          <c:order val="4"/>
          <c:tx>
            <c:strRef>
              <c:f>'Recent Winters'' Demand'!$C$1</c:f>
              <c:strCache>
                <c:ptCount val="1"/>
                <c:pt idx="0">
                  <c:v>2021/22</c:v>
                </c:pt>
              </c:strCache>
            </c:strRef>
          </c:tx>
          <c:spPr>
            <a:ln w="28575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Demand'!$C$2:$C$183</c:f>
              <c:numCache>
                <c:formatCode>0.00</c:formatCode>
                <c:ptCount val="182"/>
                <c:pt idx="0">
                  <c:v>9.77</c:v>
                </c:pt>
                <c:pt idx="1">
                  <c:v>11.38</c:v>
                </c:pt>
                <c:pt idx="2">
                  <c:v>11.23</c:v>
                </c:pt>
                <c:pt idx="3">
                  <c:v>11.780000000000001</c:v>
                </c:pt>
                <c:pt idx="4">
                  <c:v>12.18</c:v>
                </c:pt>
                <c:pt idx="5">
                  <c:v>11.84</c:v>
                </c:pt>
                <c:pt idx="6">
                  <c:v>9.81</c:v>
                </c:pt>
                <c:pt idx="7">
                  <c:v>9.6000000000000014</c:v>
                </c:pt>
                <c:pt idx="8">
                  <c:v>8.7399999999999984</c:v>
                </c:pt>
                <c:pt idx="9">
                  <c:v>8.8299999999999983</c:v>
                </c:pt>
                <c:pt idx="10">
                  <c:v>11.18</c:v>
                </c:pt>
                <c:pt idx="11">
                  <c:v>11.940000000000001</c:v>
                </c:pt>
                <c:pt idx="12">
                  <c:v>11.469999999999999</c:v>
                </c:pt>
                <c:pt idx="13">
                  <c:v>11.059999999999999</c:v>
                </c:pt>
                <c:pt idx="14">
                  <c:v>11.409999999999998</c:v>
                </c:pt>
                <c:pt idx="15">
                  <c:v>10.420000000000002</c:v>
                </c:pt>
                <c:pt idx="16">
                  <c:v>10.020000000000001</c:v>
                </c:pt>
                <c:pt idx="17">
                  <c:v>11.65</c:v>
                </c:pt>
                <c:pt idx="18">
                  <c:v>10.049999999999999</c:v>
                </c:pt>
                <c:pt idx="19">
                  <c:v>11.02</c:v>
                </c:pt>
                <c:pt idx="20">
                  <c:v>13.82</c:v>
                </c:pt>
                <c:pt idx="21">
                  <c:v>15.379999999999997</c:v>
                </c:pt>
                <c:pt idx="22">
                  <c:v>14.09</c:v>
                </c:pt>
                <c:pt idx="23">
                  <c:v>12.76</c:v>
                </c:pt>
                <c:pt idx="24">
                  <c:v>12.91</c:v>
                </c:pt>
                <c:pt idx="25">
                  <c:v>12.75</c:v>
                </c:pt>
                <c:pt idx="26">
                  <c:v>11.64</c:v>
                </c:pt>
                <c:pt idx="27">
                  <c:v>12.129999999999999</c:v>
                </c:pt>
                <c:pt idx="28">
                  <c:v>12.21</c:v>
                </c:pt>
                <c:pt idx="29">
                  <c:v>13.060000000000002</c:v>
                </c:pt>
                <c:pt idx="30">
                  <c:v>14.25</c:v>
                </c:pt>
                <c:pt idx="31">
                  <c:v>16.920000000000002</c:v>
                </c:pt>
                <c:pt idx="32">
                  <c:v>19.690000000000001</c:v>
                </c:pt>
                <c:pt idx="33">
                  <c:v>21.09</c:v>
                </c:pt>
                <c:pt idx="34">
                  <c:v>20.309999999999999</c:v>
                </c:pt>
                <c:pt idx="35">
                  <c:v>19.29</c:v>
                </c:pt>
                <c:pt idx="36">
                  <c:v>15.95</c:v>
                </c:pt>
                <c:pt idx="37">
                  <c:v>16.420000000000002</c:v>
                </c:pt>
                <c:pt idx="38">
                  <c:v>18.240000000000002</c:v>
                </c:pt>
                <c:pt idx="39">
                  <c:v>15.239999999999998</c:v>
                </c:pt>
                <c:pt idx="40">
                  <c:v>15.37</c:v>
                </c:pt>
                <c:pt idx="41">
                  <c:v>15.03</c:v>
                </c:pt>
                <c:pt idx="42">
                  <c:v>15.31</c:v>
                </c:pt>
                <c:pt idx="43">
                  <c:v>14.35</c:v>
                </c:pt>
                <c:pt idx="44">
                  <c:v>14.77</c:v>
                </c:pt>
                <c:pt idx="45">
                  <c:v>17.36</c:v>
                </c:pt>
                <c:pt idx="46">
                  <c:v>16.28</c:v>
                </c:pt>
                <c:pt idx="47">
                  <c:v>17.010000000000002</c:v>
                </c:pt>
                <c:pt idx="48">
                  <c:v>16.61</c:v>
                </c:pt>
                <c:pt idx="49">
                  <c:v>15.71</c:v>
                </c:pt>
                <c:pt idx="50">
                  <c:v>15.650000000000002</c:v>
                </c:pt>
                <c:pt idx="51">
                  <c:v>19.2</c:v>
                </c:pt>
                <c:pt idx="52">
                  <c:v>22.97</c:v>
                </c:pt>
                <c:pt idx="53">
                  <c:v>23.34</c:v>
                </c:pt>
                <c:pt idx="54">
                  <c:v>22.220000000000002</c:v>
                </c:pt>
                <c:pt idx="55">
                  <c:v>22.740000000000002</c:v>
                </c:pt>
                <c:pt idx="56">
                  <c:v>23.559999999999995</c:v>
                </c:pt>
                <c:pt idx="57">
                  <c:v>26.380000000000003</c:v>
                </c:pt>
                <c:pt idx="58">
                  <c:v>25.679999999999996</c:v>
                </c:pt>
                <c:pt idx="59">
                  <c:v>27.560000000000002</c:v>
                </c:pt>
                <c:pt idx="60">
                  <c:v>21.380000000000003</c:v>
                </c:pt>
                <c:pt idx="61">
                  <c:v>22.810000000000002</c:v>
                </c:pt>
                <c:pt idx="62">
                  <c:v>25.89</c:v>
                </c:pt>
                <c:pt idx="63">
                  <c:v>22.92</c:v>
                </c:pt>
                <c:pt idx="64">
                  <c:v>22.29</c:v>
                </c:pt>
                <c:pt idx="65">
                  <c:v>23.470000000000002</c:v>
                </c:pt>
                <c:pt idx="66">
                  <c:v>25.78</c:v>
                </c:pt>
                <c:pt idx="67">
                  <c:v>25.27</c:v>
                </c:pt>
                <c:pt idx="68">
                  <c:v>25.38</c:v>
                </c:pt>
                <c:pt idx="69">
                  <c:v>24.540000000000003</c:v>
                </c:pt>
                <c:pt idx="70">
                  <c:v>24.32</c:v>
                </c:pt>
                <c:pt idx="71">
                  <c:v>20.909999999999997</c:v>
                </c:pt>
                <c:pt idx="72">
                  <c:v>16.940000000000001</c:v>
                </c:pt>
                <c:pt idx="73">
                  <c:v>18.899999999999999</c:v>
                </c:pt>
                <c:pt idx="74">
                  <c:v>17.89</c:v>
                </c:pt>
                <c:pt idx="75">
                  <c:v>17.809999999999999</c:v>
                </c:pt>
                <c:pt idx="76">
                  <c:v>18.87</c:v>
                </c:pt>
                <c:pt idx="77">
                  <c:v>20.5</c:v>
                </c:pt>
                <c:pt idx="78">
                  <c:v>20.39</c:v>
                </c:pt>
                <c:pt idx="79">
                  <c:v>22.23</c:v>
                </c:pt>
                <c:pt idx="80">
                  <c:v>25.1</c:v>
                </c:pt>
                <c:pt idx="81">
                  <c:v>25.880000000000003</c:v>
                </c:pt>
                <c:pt idx="82">
                  <c:v>26.169999999999998</c:v>
                </c:pt>
                <c:pt idx="83">
                  <c:v>20.420000000000002</c:v>
                </c:pt>
                <c:pt idx="84">
                  <c:v>18.440000000000001</c:v>
                </c:pt>
                <c:pt idx="85">
                  <c:v>17.39</c:v>
                </c:pt>
                <c:pt idx="86">
                  <c:v>16.759999999999998</c:v>
                </c:pt>
                <c:pt idx="87">
                  <c:v>17.72</c:v>
                </c:pt>
                <c:pt idx="88">
                  <c:v>18.03</c:v>
                </c:pt>
                <c:pt idx="89">
                  <c:v>16.419999999999998</c:v>
                </c:pt>
                <c:pt idx="90">
                  <c:v>14.749999999999998</c:v>
                </c:pt>
                <c:pt idx="91">
                  <c:v>13.959999999999999</c:v>
                </c:pt>
                <c:pt idx="92">
                  <c:v>13.709999999999999</c:v>
                </c:pt>
                <c:pt idx="93">
                  <c:v>16</c:v>
                </c:pt>
                <c:pt idx="94">
                  <c:v>18.41</c:v>
                </c:pt>
                <c:pt idx="95">
                  <c:v>24.03</c:v>
                </c:pt>
                <c:pt idx="96">
                  <c:v>26.409999999999997</c:v>
                </c:pt>
                <c:pt idx="97">
                  <c:v>26.819999999999997</c:v>
                </c:pt>
                <c:pt idx="98">
                  <c:v>27.2</c:v>
                </c:pt>
                <c:pt idx="99">
                  <c:v>23.15</c:v>
                </c:pt>
                <c:pt idx="100">
                  <c:v>23.05</c:v>
                </c:pt>
                <c:pt idx="101">
                  <c:v>22.479999999999997</c:v>
                </c:pt>
                <c:pt idx="102">
                  <c:v>21.130000000000003</c:v>
                </c:pt>
                <c:pt idx="103">
                  <c:v>25.22</c:v>
                </c:pt>
                <c:pt idx="104">
                  <c:v>26.8</c:v>
                </c:pt>
                <c:pt idx="105">
                  <c:v>27.18</c:v>
                </c:pt>
                <c:pt idx="106">
                  <c:v>25.410000000000004</c:v>
                </c:pt>
                <c:pt idx="107">
                  <c:v>23</c:v>
                </c:pt>
                <c:pt idx="108">
                  <c:v>26.48</c:v>
                </c:pt>
                <c:pt idx="109">
                  <c:v>27.36</c:v>
                </c:pt>
                <c:pt idx="110">
                  <c:v>24.150000000000002</c:v>
                </c:pt>
                <c:pt idx="111">
                  <c:v>27.12</c:v>
                </c:pt>
                <c:pt idx="112">
                  <c:v>29.05</c:v>
                </c:pt>
                <c:pt idx="113">
                  <c:v>24.990000000000002</c:v>
                </c:pt>
                <c:pt idx="114">
                  <c:v>24.9</c:v>
                </c:pt>
                <c:pt idx="115">
                  <c:v>27.79</c:v>
                </c:pt>
                <c:pt idx="116">
                  <c:v>28.14</c:v>
                </c:pt>
                <c:pt idx="117">
                  <c:v>24.54</c:v>
                </c:pt>
                <c:pt idx="118">
                  <c:v>22.48</c:v>
                </c:pt>
                <c:pt idx="119">
                  <c:v>24.07</c:v>
                </c:pt>
                <c:pt idx="120">
                  <c:v>20.079999999999998</c:v>
                </c:pt>
                <c:pt idx="121">
                  <c:v>22.08</c:v>
                </c:pt>
                <c:pt idx="122">
                  <c:v>23.73</c:v>
                </c:pt>
                <c:pt idx="123">
                  <c:v>20.48</c:v>
                </c:pt>
                <c:pt idx="124">
                  <c:v>19.690000000000001</c:v>
                </c:pt>
                <c:pt idx="125">
                  <c:v>20.23</c:v>
                </c:pt>
                <c:pt idx="126">
                  <c:v>21.92</c:v>
                </c:pt>
                <c:pt idx="127">
                  <c:v>22.11</c:v>
                </c:pt>
                <c:pt idx="128">
                  <c:v>21.49</c:v>
                </c:pt>
                <c:pt idx="129">
                  <c:v>22.7</c:v>
                </c:pt>
                <c:pt idx="130">
                  <c:v>19.629999999999995</c:v>
                </c:pt>
                <c:pt idx="131">
                  <c:v>20.149999999999999</c:v>
                </c:pt>
                <c:pt idx="132">
                  <c:v>22.72</c:v>
                </c:pt>
                <c:pt idx="133">
                  <c:v>24.18</c:v>
                </c:pt>
                <c:pt idx="134">
                  <c:v>22.42</c:v>
                </c:pt>
                <c:pt idx="135">
                  <c:v>20.78</c:v>
                </c:pt>
                <c:pt idx="136">
                  <c:v>22.83</c:v>
                </c:pt>
                <c:pt idx="137">
                  <c:v>22.43</c:v>
                </c:pt>
                <c:pt idx="138">
                  <c:v>20.07</c:v>
                </c:pt>
                <c:pt idx="139">
                  <c:v>20.36</c:v>
                </c:pt>
                <c:pt idx="140">
                  <c:v>23.25</c:v>
                </c:pt>
                <c:pt idx="141">
                  <c:v>23.209999999999997</c:v>
                </c:pt>
                <c:pt idx="142">
                  <c:v>21.79</c:v>
                </c:pt>
                <c:pt idx="143">
                  <c:v>22.84</c:v>
                </c:pt>
                <c:pt idx="144">
                  <c:v>19.87</c:v>
                </c:pt>
                <c:pt idx="145">
                  <c:v>20.91</c:v>
                </c:pt>
                <c:pt idx="146">
                  <c:v>23.009999999999998</c:v>
                </c:pt>
                <c:pt idx="147">
                  <c:v>21.810000000000002</c:v>
                </c:pt>
                <c:pt idx="148">
                  <c:v>20.070000000000004</c:v>
                </c:pt>
                <c:pt idx="149">
                  <c:v>19.650000000000002</c:v>
                </c:pt>
                <c:pt idx="150">
                  <c:v>20.88</c:v>
                </c:pt>
                <c:pt idx="151">
                  <c:v>21.94</c:v>
                </c:pt>
                <c:pt idx="152">
                  <c:v>21.240000000000002</c:v>
                </c:pt>
                <c:pt idx="153">
                  <c:v>20.65</c:v>
                </c:pt>
                <c:pt idx="154">
                  <c:v>19.89</c:v>
                </c:pt>
                <c:pt idx="155">
                  <c:v>20.11</c:v>
                </c:pt>
                <c:pt idx="156">
                  <c:v>22.049999999999997</c:v>
                </c:pt>
                <c:pt idx="157">
                  <c:v>23.29</c:v>
                </c:pt>
                <c:pt idx="158">
                  <c:v>22.610000000000003</c:v>
                </c:pt>
                <c:pt idx="159">
                  <c:v>20.009999999999998</c:v>
                </c:pt>
                <c:pt idx="160">
                  <c:v>18.72</c:v>
                </c:pt>
                <c:pt idx="161">
                  <c:v>19.16</c:v>
                </c:pt>
                <c:pt idx="162">
                  <c:v>17.86</c:v>
                </c:pt>
                <c:pt idx="163">
                  <c:v>17.8</c:v>
                </c:pt>
                <c:pt idx="164">
                  <c:v>17.97</c:v>
                </c:pt>
                <c:pt idx="165">
                  <c:v>17.740000000000002</c:v>
                </c:pt>
                <c:pt idx="166">
                  <c:v>19.64</c:v>
                </c:pt>
                <c:pt idx="167">
                  <c:v>18.939999999999998</c:v>
                </c:pt>
                <c:pt idx="168">
                  <c:v>15.73</c:v>
                </c:pt>
                <c:pt idx="169">
                  <c:v>14.66</c:v>
                </c:pt>
                <c:pt idx="170">
                  <c:v>15.9</c:v>
                </c:pt>
                <c:pt idx="171">
                  <c:v>16.760000000000002</c:v>
                </c:pt>
                <c:pt idx="172">
                  <c:v>17.600000000000001</c:v>
                </c:pt>
                <c:pt idx="173">
                  <c:v>13.16</c:v>
                </c:pt>
                <c:pt idx="174">
                  <c:v>13.120000000000001</c:v>
                </c:pt>
                <c:pt idx="175">
                  <c:v>12.82</c:v>
                </c:pt>
                <c:pt idx="176">
                  <c:v>11.15</c:v>
                </c:pt>
                <c:pt idx="177">
                  <c:v>11.75</c:v>
                </c:pt>
                <c:pt idx="178">
                  <c:v>13.139999999999999</c:v>
                </c:pt>
                <c:pt idx="179">
                  <c:v>14.600000000000001</c:v>
                </c:pt>
                <c:pt idx="180">
                  <c:v>16.739999999999998</c:v>
                </c:pt>
                <c:pt idx="181">
                  <c:v>20.64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EA-4CCC-83C6-A4A4676D1194}"/>
            </c:ext>
          </c:extLst>
        </c:ser>
        <c:ser>
          <c:idx val="1"/>
          <c:order val="5"/>
          <c:tx>
            <c:strRef>
              <c:f>'Recent Winters'' Demand'!$B$1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Demand'!$B$2:$B$183</c:f>
              <c:numCache>
                <c:formatCode>General</c:formatCode>
                <c:ptCount val="182"/>
                <c:pt idx="0">
                  <c:v>7.7</c:v>
                </c:pt>
                <c:pt idx="1">
                  <c:v>7.68</c:v>
                </c:pt>
                <c:pt idx="2">
                  <c:v>8.5500000000000007</c:v>
                </c:pt>
                <c:pt idx="3">
                  <c:v>7.9399999999999995</c:v>
                </c:pt>
                <c:pt idx="4">
                  <c:v>8.7399999999999984</c:v>
                </c:pt>
                <c:pt idx="5">
                  <c:v>8.89</c:v>
                </c:pt>
                <c:pt idx="6">
                  <c:v>8.870000000000001</c:v>
                </c:pt>
                <c:pt idx="7">
                  <c:v>8.73</c:v>
                </c:pt>
                <c:pt idx="8">
                  <c:v>9.09</c:v>
                </c:pt>
                <c:pt idx="9">
                  <c:v>9.3699999999999992</c:v>
                </c:pt>
                <c:pt idx="10">
                  <c:v>10.889999999999999</c:v>
                </c:pt>
                <c:pt idx="11">
                  <c:v>10.55</c:v>
                </c:pt>
                <c:pt idx="12">
                  <c:v>9.5499999999999989</c:v>
                </c:pt>
                <c:pt idx="13">
                  <c:v>9.44</c:v>
                </c:pt>
                <c:pt idx="14">
                  <c:v>8.9599999999999991</c:v>
                </c:pt>
                <c:pt idx="15">
                  <c:v>9.33</c:v>
                </c:pt>
                <c:pt idx="16">
                  <c:v>8.8500000000000014</c:v>
                </c:pt>
                <c:pt idx="17">
                  <c:v>10.19</c:v>
                </c:pt>
                <c:pt idx="18">
                  <c:v>9.129999999999999</c:v>
                </c:pt>
                <c:pt idx="19">
                  <c:v>9.18</c:v>
                </c:pt>
                <c:pt idx="20">
                  <c:v>9.51</c:v>
                </c:pt>
                <c:pt idx="21">
                  <c:v>8.36</c:v>
                </c:pt>
                <c:pt idx="22">
                  <c:v>8.2799999999999994</c:v>
                </c:pt>
                <c:pt idx="23">
                  <c:v>9.08</c:v>
                </c:pt>
                <c:pt idx="24">
                  <c:v>9.6500000000000021</c:v>
                </c:pt>
                <c:pt idx="25">
                  <c:v>8.74</c:v>
                </c:pt>
                <c:pt idx="26">
                  <c:v>8.93</c:v>
                </c:pt>
                <c:pt idx="27">
                  <c:v>8.51</c:v>
                </c:pt>
                <c:pt idx="28">
                  <c:v>8.3000000000000007</c:v>
                </c:pt>
                <c:pt idx="29">
                  <c:v>8.8199999999999985</c:v>
                </c:pt>
                <c:pt idx="30">
                  <c:v>9.5500000000000007</c:v>
                </c:pt>
                <c:pt idx="31">
                  <c:v>11.49</c:v>
                </c:pt>
                <c:pt idx="32">
                  <c:v>12.89</c:v>
                </c:pt>
                <c:pt idx="33">
                  <c:v>12.9</c:v>
                </c:pt>
                <c:pt idx="34">
                  <c:v>13.46</c:v>
                </c:pt>
                <c:pt idx="35">
                  <c:v>12.46</c:v>
                </c:pt>
                <c:pt idx="36">
                  <c:v>12.989999999999998</c:v>
                </c:pt>
                <c:pt idx="37">
                  <c:v>12.68</c:v>
                </c:pt>
                <c:pt idx="38">
                  <c:v>13.05</c:v>
                </c:pt>
                <c:pt idx="39">
                  <c:v>12.9</c:v>
                </c:pt>
                <c:pt idx="40">
                  <c:v>12.55</c:v>
                </c:pt>
                <c:pt idx="41">
                  <c:v>11.1</c:v>
                </c:pt>
                <c:pt idx="42">
                  <c:v>10.44</c:v>
                </c:pt>
                <c:pt idx="43">
                  <c:v>10.14</c:v>
                </c:pt>
                <c:pt idx="44">
                  <c:v>11.64</c:v>
                </c:pt>
                <c:pt idx="45">
                  <c:v>13.440000000000001</c:v>
                </c:pt>
                <c:pt idx="46">
                  <c:v>15.39</c:v>
                </c:pt>
                <c:pt idx="47">
                  <c:v>15.369999999999997</c:v>
                </c:pt>
                <c:pt idx="48">
                  <c:v>15.909999999999998</c:v>
                </c:pt>
                <c:pt idx="49">
                  <c:v>16.29</c:v>
                </c:pt>
                <c:pt idx="50">
                  <c:v>16.25</c:v>
                </c:pt>
                <c:pt idx="51">
                  <c:v>18.830000000000002</c:v>
                </c:pt>
                <c:pt idx="52">
                  <c:v>18.669999999999998</c:v>
                </c:pt>
                <c:pt idx="53">
                  <c:v>17.330000000000002</c:v>
                </c:pt>
                <c:pt idx="54">
                  <c:v>17.979999999999997</c:v>
                </c:pt>
                <c:pt idx="55">
                  <c:v>16.690000000000001</c:v>
                </c:pt>
                <c:pt idx="56">
                  <c:v>15.249999999999998</c:v>
                </c:pt>
                <c:pt idx="57">
                  <c:v>14.89</c:v>
                </c:pt>
                <c:pt idx="58">
                  <c:v>18.93</c:v>
                </c:pt>
                <c:pt idx="59">
                  <c:v>21.520000000000003</c:v>
                </c:pt>
                <c:pt idx="60">
                  <c:v>21.5</c:v>
                </c:pt>
                <c:pt idx="61">
                  <c:v>22.28</c:v>
                </c:pt>
                <c:pt idx="62">
                  <c:v>21.740000000000002</c:v>
                </c:pt>
                <c:pt idx="63">
                  <c:v>21.09</c:v>
                </c:pt>
                <c:pt idx="64">
                  <c:v>21.57</c:v>
                </c:pt>
                <c:pt idx="65">
                  <c:v>21.662000000000003</c:v>
                </c:pt>
                <c:pt idx="66">
                  <c:v>22.470000000000002</c:v>
                </c:pt>
                <c:pt idx="67">
                  <c:v>24.757999999999999</c:v>
                </c:pt>
                <c:pt idx="68">
                  <c:v>26.237000000000002</c:v>
                </c:pt>
                <c:pt idx="69">
                  <c:v>27.398000000000003</c:v>
                </c:pt>
                <c:pt idx="70">
                  <c:v>25.982999999999997</c:v>
                </c:pt>
                <c:pt idx="71">
                  <c:v>26.362000000000002</c:v>
                </c:pt>
                <c:pt idx="72">
                  <c:v>29.775999999999996</c:v>
                </c:pt>
                <c:pt idx="73">
                  <c:v>29.465</c:v>
                </c:pt>
                <c:pt idx="74">
                  <c:v>30.745000000000001</c:v>
                </c:pt>
                <c:pt idx="75">
                  <c:v>31.686</c:v>
                </c:pt>
                <c:pt idx="76">
                  <c:v>30.569999999999997</c:v>
                </c:pt>
                <c:pt idx="77">
                  <c:v>26.279999999999998</c:v>
                </c:pt>
                <c:pt idx="78">
                  <c:v>23.401000000000003</c:v>
                </c:pt>
                <c:pt idx="79">
                  <c:v>17.010000000000002</c:v>
                </c:pt>
                <c:pt idx="80">
                  <c:v>17.286999999999999</c:v>
                </c:pt>
                <c:pt idx="81">
                  <c:v>18.024000000000001</c:v>
                </c:pt>
                <c:pt idx="82">
                  <c:v>17.597999999999999</c:v>
                </c:pt>
                <c:pt idx="83">
                  <c:v>16.325000000000003</c:v>
                </c:pt>
                <c:pt idx="84">
                  <c:v>15.319000000000001</c:v>
                </c:pt>
                <c:pt idx="85">
                  <c:v>14.182999999999998</c:v>
                </c:pt>
                <c:pt idx="86">
                  <c:v>17.106999999999999</c:v>
                </c:pt>
                <c:pt idx="87">
                  <c:v>18.231000000000002</c:v>
                </c:pt>
                <c:pt idx="88">
                  <c:v>16.655000000000001</c:v>
                </c:pt>
                <c:pt idx="89">
                  <c:v>18.192</c:v>
                </c:pt>
                <c:pt idx="90">
                  <c:v>16.956</c:v>
                </c:pt>
                <c:pt idx="91">
                  <c:v>15.379000000000001</c:v>
                </c:pt>
                <c:pt idx="92">
                  <c:v>15.632999999999999</c:v>
                </c:pt>
                <c:pt idx="93">
                  <c:v>18.291</c:v>
                </c:pt>
                <c:pt idx="94">
                  <c:v>18.514000000000003</c:v>
                </c:pt>
                <c:pt idx="95">
                  <c:v>16.149999999999999</c:v>
                </c:pt>
                <c:pt idx="96">
                  <c:v>16.186</c:v>
                </c:pt>
                <c:pt idx="97">
                  <c:v>16.934000000000001</c:v>
                </c:pt>
                <c:pt idx="98">
                  <c:v>16.213000000000001</c:v>
                </c:pt>
                <c:pt idx="99">
                  <c:v>18.57</c:v>
                </c:pt>
                <c:pt idx="100">
                  <c:v>20.552</c:v>
                </c:pt>
                <c:pt idx="101">
                  <c:v>18.98</c:v>
                </c:pt>
                <c:pt idx="102">
                  <c:v>19.512</c:v>
                </c:pt>
                <c:pt idx="103">
                  <c:v>18.962</c:v>
                </c:pt>
                <c:pt idx="104">
                  <c:v>19.530999999999999</c:v>
                </c:pt>
                <c:pt idx="105">
                  <c:v>18.437999999999999</c:v>
                </c:pt>
                <c:pt idx="106">
                  <c:v>21.120999999999999</c:v>
                </c:pt>
                <c:pt idx="107">
                  <c:v>23.954999999999998</c:v>
                </c:pt>
                <c:pt idx="108">
                  <c:v>27.159999999999997</c:v>
                </c:pt>
                <c:pt idx="109">
                  <c:v>26.938000000000002</c:v>
                </c:pt>
                <c:pt idx="110">
                  <c:v>26.468</c:v>
                </c:pt>
                <c:pt idx="111">
                  <c:v>25.805999999999997</c:v>
                </c:pt>
                <c:pt idx="112">
                  <c:v>26.341000000000001</c:v>
                </c:pt>
                <c:pt idx="113">
                  <c:v>25.490000000000002</c:v>
                </c:pt>
                <c:pt idx="114">
                  <c:v>26.501999999999999</c:v>
                </c:pt>
                <c:pt idx="115">
                  <c:v>26.881</c:v>
                </c:pt>
                <c:pt idx="116">
                  <c:v>26.020000000000003</c:v>
                </c:pt>
                <c:pt idx="117">
                  <c:v>23.802999999999997</c:v>
                </c:pt>
                <c:pt idx="118">
                  <c:v>23.986000000000004</c:v>
                </c:pt>
                <c:pt idx="119">
                  <c:v>22.544999999999998</c:v>
                </c:pt>
                <c:pt idx="120">
                  <c:v>20.503</c:v>
                </c:pt>
                <c:pt idx="121">
                  <c:v>20.846999999999998</c:v>
                </c:pt>
                <c:pt idx="122">
                  <c:v>20.088000000000001</c:v>
                </c:pt>
                <c:pt idx="123">
                  <c:v>20.39</c:v>
                </c:pt>
                <c:pt idx="124">
                  <c:v>18.952999999999999</c:v>
                </c:pt>
                <c:pt idx="125">
                  <c:v>17.905999999999999</c:v>
                </c:pt>
                <c:pt idx="126">
                  <c:v>17.476000000000003</c:v>
                </c:pt>
                <c:pt idx="127">
                  <c:v>19.662000000000003</c:v>
                </c:pt>
                <c:pt idx="128">
                  <c:v>22.701000000000001</c:v>
                </c:pt>
                <c:pt idx="129">
                  <c:v>23.459</c:v>
                </c:pt>
                <c:pt idx="130">
                  <c:v>23.110000000000003</c:v>
                </c:pt>
                <c:pt idx="131">
                  <c:v>21.358000000000001</c:v>
                </c:pt>
                <c:pt idx="132">
                  <c:v>22.164999999999999</c:v>
                </c:pt>
                <c:pt idx="133">
                  <c:v>18.006</c:v>
                </c:pt>
                <c:pt idx="134">
                  <c:v>18.295000000000002</c:v>
                </c:pt>
                <c:pt idx="135">
                  <c:v>18.928000000000001</c:v>
                </c:pt>
                <c:pt idx="136">
                  <c:v>18.62</c:v>
                </c:pt>
                <c:pt idx="137">
                  <c:v>18.721999999999998</c:v>
                </c:pt>
                <c:pt idx="138">
                  <c:v>17.244</c:v>
                </c:pt>
                <c:pt idx="139">
                  <c:v>16.344999999999999</c:v>
                </c:pt>
                <c:pt idx="140">
                  <c:v>15.432</c:v>
                </c:pt>
                <c:pt idx="141">
                  <c:v>15.444000000000001</c:v>
                </c:pt>
                <c:pt idx="142">
                  <c:v>16.774999999999999</c:v>
                </c:pt>
                <c:pt idx="143">
                  <c:v>17.588999999999999</c:v>
                </c:pt>
                <c:pt idx="144">
                  <c:v>18.259999999999998</c:v>
                </c:pt>
                <c:pt idx="145">
                  <c:v>20.348000000000003</c:v>
                </c:pt>
                <c:pt idx="146">
                  <c:v>20.247</c:v>
                </c:pt>
                <c:pt idx="147">
                  <c:v>20.945</c:v>
                </c:pt>
                <c:pt idx="148">
                  <c:v>20.794</c:v>
                </c:pt>
                <c:pt idx="149">
                  <c:v>22.900999999999996</c:v>
                </c:pt>
                <c:pt idx="150">
                  <c:v>21.856999999999999</c:v>
                </c:pt>
                <c:pt idx="151">
                  <c:v>21.347000000000001</c:v>
                </c:pt>
                <c:pt idx="152">
                  <c:v>20.516999999999999</c:v>
                </c:pt>
                <c:pt idx="153">
                  <c:v>23.35</c:v>
                </c:pt>
                <c:pt idx="154">
                  <c:v>21.954000000000001</c:v>
                </c:pt>
                <c:pt idx="155">
                  <c:v>21.921999999999997</c:v>
                </c:pt>
                <c:pt idx="156">
                  <c:v>21.155999999999999</c:v>
                </c:pt>
                <c:pt idx="157">
                  <c:v>21.909999999999997</c:v>
                </c:pt>
                <c:pt idx="158">
                  <c:v>25.265000000000004</c:v>
                </c:pt>
                <c:pt idx="159">
                  <c:v>23.182999999999996</c:v>
                </c:pt>
                <c:pt idx="160">
                  <c:v>22.792999999999999</c:v>
                </c:pt>
                <c:pt idx="161">
                  <c:v>21.626000000000001</c:v>
                </c:pt>
                <c:pt idx="162">
                  <c:v>17.224</c:v>
                </c:pt>
                <c:pt idx="163">
                  <c:v>17.233999999999998</c:v>
                </c:pt>
                <c:pt idx="164">
                  <c:v>19.118000000000002</c:v>
                </c:pt>
                <c:pt idx="165">
                  <c:v>21.343</c:v>
                </c:pt>
                <c:pt idx="166">
                  <c:v>17.925000000000001</c:v>
                </c:pt>
                <c:pt idx="167">
                  <c:v>15.268000000000001</c:v>
                </c:pt>
                <c:pt idx="168">
                  <c:v>13.350999999999999</c:v>
                </c:pt>
                <c:pt idx="169">
                  <c:v>15.120000000000001</c:v>
                </c:pt>
                <c:pt idx="170">
                  <c:v>16.202999999999999</c:v>
                </c:pt>
                <c:pt idx="171">
                  <c:v>14.665000000000001</c:v>
                </c:pt>
                <c:pt idx="172">
                  <c:v>14.504999999999999</c:v>
                </c:pt>
                <c:pt idx="173">
                  <c:v>15.817</c:v>
                </c:pt>
                <c:pt idx="174">
                  <c:v>15.536</c:v>
                </c:pt>
                <c:pt idx="175">
                  <c:v>9.94</c:v>
                </c:pt>
                <c:pt idx="176">
                  <c:v>15.79</c:v>
                </c:pt>
                <c:pt idx="177">
                  <c:v>15.639000000000001</c:v>
                </c:pt>
                <c:pt idx="178">
                  <c:v>17.64</c:v>
                </c:pt>
                <c:pt idx="179">
                  <c:v>15.975000000000001</c:v>
                </c:pt>
                <c:pt idx="180">
                  <c:v>14.087999999999999</c:v>
                </c:pt>
                <c:pt idx="181">
                  <c:v>15.12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EA-4CCC-83C6-A4A4676D1194}"/>
            </c:ext>
          </c:extLst>
        </c:ser>
        <c:ser>
          <c:idx val="0"/>
          <c:order val="6"/>
          <c:tx>
            <c:strRef>
              <c:f>'Recent Winters'' Demand'!$H$1</c:f>
              <c:strCache>
                <c:ptCount val="1"/>
                <c:pt idx="0">
                  <c:v>2023/24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Demand'!$H$2:$H$183</c:f>
              <c:numCache>
                <c:formatCode>General</c:formatCode>
                <c:ptCount val="182"/>
                <c:pt idx="0">
                  <c:v>6.3250000000000002</c:v>
                </c:pt>
                <c:pt idx="1">
                  <c:v>6.988999999999999</c:v>
                </c:pt>
                <c:pt idx="2">
                  <c:v>7.286999999999999</c:v>
                </c:pt>
                <c:pt idx="3">
                  <c:v>7.3689999999999998</c:v>
                </c:pt>
                <c:pt idx="4">
                  <c:v>7.3319999999999999</c:v>
                </c:pt>
                <c:pt idx="5">
                  <c:v>6.7889999999999997</c:v>
                </c:pt>
                <c:pt idx="6">
                  <c:v>6.1130000000000004</c:v>
                </c:pt>
                <c:pt idx="7">
                  <c:v>6.3490000000000002</c:v>
                </c:pt>
                <c:pt idx="8">
                  <c:v>6.5540000000000003</c:v>
                </c:pt>
                <c:pt idx="9">
                  <c:v>6.9020000000000001</c:v>
                </c:pt>
                <c:pt idx="10">
                  <c:v>7.15</c:v>
                </c:pt>
                <c:pt idx="11">
                  <c:v>7.6999999999999993</c:v>
                </c:pt>
                <c:pt idx="12">
                  <c:v>8.088000000000001</c:v>
                </c:pt>
                <c:pt idx="13">
                  <c:v>9.2190000000000012</c:v>
                </c:pt>
                <c:pt idx="14">
                  <c:v>11.311999999999999</c:v>
                </c:pt>
                <c:pt idx="15">
                  <c:v>14.135</c:v>
                </c:pt>
                <c:pt idx="16">
                  <c:v>12.313000000000002</c:v>
                </c:pt>
                <c:pt idx="17">
                  <c:v>12.338000000000001</c:v>
                </c:pt>
                <c:pt idx="18">
                  <c:v>10.194000000000001</c:v>
                </c:pt>
                <c:pt idx="19">
                  <c:v>10.013999999999999</c:v>
                </c:pt>
                <c:pt idx="20">
                  <c:v>10.863999999999999</c:v>
                </c:pt>
                <c:pt idx="21">
                  <c:v>11.841000000000001</c:v>
                </c:pt>
                <c:pt idx="22">
                  <c:v>12.556999999999999</c:v>
                </c:pt>
                <c:pt idx="23">
                  <c:v>11.971</c:v>
                </c:pt>
                <c:pt idx="24">
                  <c:v>12.365</c:v>
                </c:pt>
                <c:pt idx="25">
                  <c:v>11.378</c:v>
                </c:pt>
                <c:pt idx="26">
                  <c:v>11.962999999999999</c:v>
                </c:pt>
                <c:pt idx="27">
                  <c:v>11.68</c:v>
                </c:pt>
                <c:pt idx="28">
                  <c:v>11.876999999999999</c:v>
                </c:pt>
                <c:pt idx="29">
                  <c:v>11.967000000000001</c:v>
                </c:pt>
                <c:pt idx="30">
                  <c:v>11.767000000000001</c:v>
                </c:pt>
                <c:pt idx="31">
                  <c:v>10.86</c:v>
                </c:pt>
                <c:pt idx="32">
                  <c:v>14.908999999999999</c:v>
                </c:pt>
                <c:pt idx="33">
                  <c:v>14.016</c:v>
                </c:pt>
                <c:pt idx="34">
                  <c:v>13.784999999999998</c:v>
                </c:pt>
                <c:pt idx="35">
                  <c:v>13.513</c:v>
                </c:pt>
                <c:pt idx="36">
                  <c:v>15.035</c:v>
                </c:pt>
                <c:pt idx="37">
                  <c:v>15.217000000000001</c:v>
                </c:pt>
                <c:pt idx="38">
                  <c:v>16.077999999999999</c:v>
                </c:pt>
                <c:pt idx="39">
                  <c:v>17.18</c:v>
                </c:pt>
                <c:pt idx="40">
                  <c:v>16.876000000000001</c:v>
                </c:pt>
                <c:pt idx="41">
                  <c:v>16.292999999999999</c:v>
                </c:pt>
                <c:pt idx="42">
                  <c:v>16.000999999999998</c:v>
                </c:pt>
                <c:pt idx="43">
                  <c:v>14.571000000000002</c:v>
                </c:pt>
                <c:pt idx="44">
                  <c:v>14.855999999999998</c:v>
                </c:pt>
                <c:pt idx="45">
                  <c:v>15.847999999999999</c:v>
                </c:pt>
                <c:pt idx="46">
                  <c:v>18.617000000000001</c:v>
                </c:pt>
                <c:pt idx="47">
                  <c:v>17.654</c:v>
                </c:pt>
                <c:pt idx="48">
                  <c:v>13.664999999999999</c:v>
                </c:pt>
                <c:pt idx="49">
                  <c:v>14.118000000000002</c:v>
                </c:pt>
                <c:pt idx="50">
                  <c:v>15.514999999999999</c:v>
                </c:pt>
                <c:pt idx="51">
                  <c:v>16.827000000000002</c:v>
                </c:pt>
                <c:pt idx="52">
                  <c:v>17.105999999999998</c:v>
                </c:pt>
                <c:pt idx="53">
                  <c:v>15.128056000000001</c:v>
                </c:pt>
                <c:pt idx="54">
                  <c:v>17.866999999999997</c:v>
                </c:pt>
                <c:pt idx="55">
                  <c:v>20.795000000000002</c:v>
                </c:pt>
                <c:pt idx="56">
                  <c:v>19.623000000000001</c:v>
                </c:pt>
                <c:pt idx="57">
                  <c:v>18.84</c:v>
                </c:pt>
                <c:pt idx="58">
                  <c:v>21.025000000000002</c:v>
                </c:pt>
                <c:pt idx="59">
                  <c:v>23.495000000000001</c:v>
                </c:pt>
                <c:pt idx="60">
                  <c:v>26.711999999999996</c:v>
                </c:pt>
                <c:pt idx="61">
                  <c:v>28.318000000000001</c:v>
                </c:pt>
                <c:pt idx="62">
                  <c:v>25.529</c:v>
                </c:pt>
                <c:pt idx="63">
                  <c:v>22.194999999999997</c:v>
                </c:pt>
                <c:pt idx="64">
                  <c:v>21.987000000000002</c:v>
                </c:pt>
                <c:pt idx="65">
                  <c:v>22.27</c:v>
                </c:pt>
                <c:pt idx="66">
                  <c:v>24.121000000000002</c:v>
                </c:pt>
                <c:pt idx="67">
                  <c:v>21.437999999999995</c:v>
                </c:pt>
                <c:pt idx="68">
                  <c:v>19.140999999999998</c:v>
                </c:pt>
                <c:pt idx="69">
                  <c:v>17.548000000000002</c:v>
                </c:pt>
                <c:pt idx="70">
                  <c:v>16.776</c:v>
                </c:pt>
                <c:pt idx="71">
                  <c:v>18.258000000000003</c:v>
                </c:pt>
                <c:pt idx="72">
                  <c:v>17.990000000000002</c:v>
                </c:pt>
                <c:pt idx="73">
                  <c:v>19.595000000000002</c:v>
                </c:pt>
                <c:pt idx="74">
                  <c:v>19.756999999999998</c:v>
                </c:pt>
                <c:pt idx="75">
                  <c:v>19.456</c:v>
                </c:pt>
                <c:pt idx="76">
                  <c:v>16.863</c:v>
                </c:pt>
                <c:pt idx="77">
                  <c:v>16.135999999999999</c:v>
                </c:pt>
                <c:pt idx="78">
                  <c:v>16.728999999999999</c:v>
                </c:pt>
                <c:pt idx="79">
                  <c:v>18.055</c:v>
                </c:pt>
                <c:pt idx="80">
                  <c:v>17.966000000000005</c:v>
                </c:pt>
                <c:pt idx="81">
                  <c:v>16.131999999999998</c:v>
                </c:pt>
                <c:pt idx="82">
                  <c:v>16.141999999999999</c:v>
                </c:pt>
                <c:pt idx="83">
                  <c:v>15.199000000000002</c:v>
                </c:pt>
                <c:pt idx="84">
                  <c:v>13.233999999999998</c:v>
                </c:pt>
                <c:pt idx="85">
                  <c:v>12.635</c:v>
                </c:pt>
                <c:pt idx="86">
                  <c:v>15.639999999999999</c:v>
                </c:pt>
                <c:pt idx="87">
                  <c:v>16.143000000000001</c:v>
                </c:pt>
                <c:pt idx="88">
                  <c:v>16.582999999999998</c:v>
                </c:pt>
                <c:pt idx="89">
                  <c:v>17.249000000000002</c:v>
                </c:pt>
                <c:pt idx="90">
                  <c:v>16.812999999999999</c:v>
                </c:pt>
                <c:pt idx="91">
                  <c:v>17.954000000000001</c:v>
                </c:pt>
                <c:pt idx="92">
                  <c:v>17.355</c:v>
                </c:pt>
                <c:pt idx="93">
                  <c:v>16.970000000000002</c:v>
                </c:pt>
                <c:pt idx="94">
                  <c:v>18.843</c:v>
                </c:pt>
                <c:pt idx="95">
                  <c:v>20.689999999999998</c:v>
                </c:pt>
                <c:pt idx="96">
                  <c:v>20.786999999999999</c:v>
                </c:pt>
                <c:pt idx="97">
                  <c:v>20.725999999999999</c:v>
                </c:pt>
                <c:pt idx="98">
                  <c:v>23.338000000000001</c:v>
                </c:pt>
                <c:pt idx="99">
                  <c:v>27.277000000000001</c:v>
                </c:pt>
                <c:pt idx="100">
                  <c:v>28.320999999999998</c:v>
                </c:pt>
                <c:pt idx="101">
                  <c:v>27.896000000000001</c:v>
                </c:pt>
                <c:pt idx="102">
                  <c:v>27.192</c:v>
                </c:pt>
                <c:pt idx="103">
                  <c:v>25.076999999999998</c:v>
                </c:pt>
                <c:pt idx="104">
                  <c:v>24.274999999999999</c:v>
                </c:pt>
                <c:pt idx="105">
                  <c:v>23.017000000000003</c:v>
                </c:pt>
                <c:pt idx="106">
                  <c:v>26.567</c:v>
                </c:pt>
                <c:pt idx="107">
                  <c:v>27.604999999999997</c:v>
                </c:pt>
                <c:pt idx="108">
                  <c:v>27.768000000000001</c:v>
                </c:pt>
                <c:pt idx="109">
                  <c:v>30.369999999999997</c:v>
                </c:pt>
                <c:pt idx="110">
                  <c:v>28.578000000000003</c:v>
                </c:pt>
                <c:pt idx="111">
                  <c:v>24.651000000000003</c:v>
                </c:pt>
                <c:pt idx="112">
                  <c:v>20.388000000000002</c:v>
                </c:pt>
                <c:pt idx="113">
                  <c:v>20.405999999999999</c:v>
                </c:pt>
                <c:pt idx="114">
                  <c:v>20.803999999999998</c:v>
                </c:pt>
                <c:pt idx="115">
                  <c:v>18.859000000000002</c:v>
                </c:pt>
                <c:pt idx="116">
                  <c:v>18.012</c:v>
                </c:pt>
                <c:pt idx="117">
                  <c:v>19.063000000000002</c:v>
                </c:pt>
                <c:pt idx="118">
                  <c:v>19.945</c:v>
                </c:pt>
                <c:pt idx="119">
                  <c:v>17.991</c:v>
                </c:pt>
                <c:pt idx="120">
                  <c:v>17.463000000000001</c:v>
                </c:pt>
                <c:pt idx="121">
                  <c:v>19.93</c:v>
                </c:pt>
                <c:pt idx="122">
                  <c:v>20.763999999999999</c:v>
                </c:pt>
                <c:pt idx="123">
                  <c:v>20.123999999999999</c:v>
                </c:pt>
                <c:pt idx="124">
                  <c:v>18.392999999999997</c:v>
                </c:pt>
                <c:pt idx="125">
                  <c:v>16.122</c:v>
                </c:pt>
                <c:pt idx="126">
                  <c:v>16.184999999999999</c:v>
                </c:pt>
                <c:pt idx="127">
                  <c:v>17.677</c:v>
                </c:pt>
                <c:pt idx="128">
                  <c:v>17.752000000000002</c:v>
                </c:pt>
                <c:pt idx="129">
                  <c:v>20.446999999999999</c:v>
                </c:pt>
                <c:pt idx="130">
                  <c:v>19.483000000000001</c:v>
                </c:pt>
                <c:pt idx="131">
                  <c:v>17.347999999999999</c:v>
                </c:pt>
                <c:pt idx="132">
                  <c:v>16.788</c:v>
                </c:pt>
                <c:pt idx="133">
                  <c:v>17.307000000000002</c:v>
                </c:pt>
                <c:pt idx="134">
                  <c:v>19.468</c:v>
                </c:pt>
                <c:pt idx="135">
                  <c:v>18.888999999999996</c:v>
                </c:pt>
                <c:pt idx="136">
                  <c:v>16.618000000000002</c:v>
                </c:pt>
                <c:pt idx="137">
                  <c:v>14.638999999999999</c:v>
                </c:pt>
                <c:pt idx="138">
                  <c:v>15.568999999999999</c:v>
                </c:pt>
                <c:pt idx="139">
                  <c:v>15.011000000000001</c:v>
                </c:pt>
                <c:pt idx="140">
                  <c:v>14.008000000000001</c:v>
                </c:pt>
                <c:pt idx="141">
                  <c:v>16.55</c:v>
                </c:pt>
                <c:pt idx="142">
                  <c:v>17.044</c:v>
                </c:pt>
                <c:pt idx="143">
                  <c:v>17.290000000000003</c:v>
                </c:pt>
                <c:pt idx="144">
                  <c:v>20.163000000000004</c:v>
                </c:pt>
                <c:pt idx="145">
                  <c:v>21.754999999999999</c:v>
                </c:pt>
                <c:pt idx="146">
                  <c:v>20.638999999999999</c:v>
                </c:pt>
                <c:pt idx="147">
                  <c:v>21.928000000000001</c:v>
                </c:pt>
                <c:pt idx="148">
                  <c:v>22.305000000000003</c:v>
                </c:pt>
                <c:pt idx="149">
                  <c:v>23.372</c:v>
                </c:pt>
                <c:pt idx="150">
                  <c:v>19.628</c:v>
                </c:pt>
                <c:pt idx="151">
                  <c:v>19.058</c:v>
                </c:pt>
                <c:pt idx="152">
                  <c:v>22.019000000000002</c:v>
                </c:pt>
                <c:pt idx="153">
                  <c:v>21.815999999999999</c:v>
                </c:pt>
                <c:pt idx="154">
                  <c:v>19.986999999999998</c:v>
                </c:pt>
                <c:pt idx="155">
                  <c:v>22.365000000000002</c:v>
                </c:pt>
                <c:pt idx="156">
                  <c:v>20.725000000000001</c:v>
                </c:pt>
                <c:pt idx="157">
                  <c:v>20.212999999999997</c:v>
                </c:pt>
                <c:pt idx="158">
                  <c:v>20.809000000000001</c:v>
                </c:pt>
                <c:pt idx="159">
                  <c:v>19.561999999999998</c:v>
                </c:pt>
                <c:pt idx="160">
                  <c:v>18.061</c:v>
                </c:pt>
                <c:pt idx="161">
                  <c:v>16.635000000000002</c:v>
                </c:pt>
                <c:pt idx="162">
                  <c:v>18.234999999999999</c:v>
                </c:pt>
                <c:pt idx="163">
                  <c:v>18.080000000000002</c:v>
                </c:pt>
                <c:pt idx="164">
                  <c:v>17.255000000000003</c:v>
                </c:pt>
                <c:pt idx="165">
                  <c:v>16.878</c:v>
                </c:pt>
                <c:pt idx="166">
                  <c:v>14.808</c:v>
                </c:pt>
                <c:pt idx="167">
                  <c:v>16.34</c:v>
                </c:pt>
                <c:pt idx="168">
                  <c:v>13.666</c:v>
                </c:pt>
                <c:pt idx="169">
                  <c:v>15.100999999999999</c:v>
                </c:pt>
                <c:pt idx="170">
                  <c:v>13.450000000000001</c:v>
                </c:pt>
                <c:pt idx="171">
                  <c:v>14.819999999999999</c:v>
                </c:pt>
                <c:pt idx="172">
                  <c:v>14.311</c:v>
                </c:pt>
                <c:pt idx="173">
                  <c:v>14.843</c:v>
                </c:pt>
                <c:pt idx="174">
                  <c:v>16.635999999999999</c:v>
                </c:pt>
                <c:pt idx="175">
                  <c:v>15.409000000000001</c:v>
                </c:pt>
                <c:pt idx="176">
                  <c:v>18.543000000000003</c:v>
                </c:pt>
                <c:pt idx="177">
                  <c:v>15.628999999999998</c:v>
                </c:pt>
                <c:pt idx="178">
                  <c:v>17.741</c:v>
                </c:pt>
                <c:pt idx="179">
                  <c:v>19.489000000000001</c:v>
                </c:pt>
                <c:pt idx="180">
                  <c:v>16.116</c:v>
                </c:pt>
                <c:pt idx="181">
                  <c:v>13.216000000000001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EA-4CCC-83C6-A4A4676D1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3226127"/>
        <c:axId val="1073227087"/>
      </c:lineChart>
      <c:dateAx>
        <c:axId val="1073226127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3227087"/>
        <c:crosses val="autoZero"/>
        <c:auto val="1"/>
        <c:lblOffset val="100"/>
        <c:baseTimeUnit val="days"/>
        <c:majorUnit val="14"/>
        <c:majorTimeUnit val="days"/>
      </c:dateAx>
      <c:valAx>
        <c:axId val="10732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 b="1"/>
                  <a:t>MCM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3226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388730956183559"/>
          <c:y val="0.30321991533124193"/>
          <c:w val="0.1099569502104019"/>
          <c:h val="0.33319301318890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Winter Throughput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080927384077"/>
          <c:y val="0.17147480351363847"/>
          <c:w val="0.85480796150481186"/>
          <c:h val="0.69072937176893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'Winter Review'!$B$3</c:f>
              <c:strCache>
                <c:ptCount val="1"/>
                <c:pt idx="0">
                  <c:v>Volume (bcm)</c:v>
                </c:pt>
              </c:strCache>
            </c:strRef>
          </c:tx>
          <c:spPr>
            <a:gradFill rotWithShape="1">
              <a:gsLst>
                <a:gs pos="0">
                  <a:schemeClr val="tx2">
                    <a:lumMod val="75000"/>
                    <a:lumOff val="2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'Winter Review'!$A$4:$A$11</c:f>
              <c:strCache>
                <c:ptCount val="8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  <c:pt idx="6">
                  <c:v>2023-24</c:v>
                </c:pt>
                <c:pt idx="7">
                  <c:v>2024-25</c:v>
                </c:pt>
              </c:strCache>
            </c:strRef>
          </c:cat>
          <c:val>
            <c:numRef>
              <c:f>'Winter Review'!$B$4:$B$11</c:f>
              <c:numCache>
                <c:formatCode>General</c:formatCode>
                <c:ptCount val="8"/>
                <c:pt idx="0">
                  <c:v>4.25</c:v>
                </c:pt>
                <c:pt idx="1">
                  <c:v>3.87</c:v>
                </c:pt>
                <c:pt idx="2">
                  <c:v>3.96</c:v>
                </c:pt>
                <c:pt idx="3">
                  <c:v>3.91</c:v>
                </c:pt>
                <c:pt idx="4">
                  <c:v>3.48</c:v>
                </c:pt>
                <c:pt idx="5">
                  <c:v>3.06</c:v>
                </c:pt>
                <c:pt idx="6">
                  <c:v>3.15</c:v>
                </c:pt>
                <c:pt idx="7" formatCode="0.00">
                  <c:v>3.3279315999999994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5-4F56-A3CF-38BD1873B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69278975"/>
        <c:axId val="1769261695"/>
      </c:barChart>
      <c:catAx>
        <c:axId val="17692789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Winter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261695"/>
        <c:crosses val="autoZero"/>
        <c:auto val="1"/>
        <c:lblAlgn val="ctr"/>
        <c:lblOffset val="100"/>
        <c:noMultiLvlLbl val="0"/>
      </c:catAx>
      <c:valAx>
        <c:axId val="176926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Demand (bcm)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278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Highest Demand Days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9080927384077"/>
          <c:y val="0.17147480351363847"/>
          <c:w val="0.85480796150481186"/>
          <c:h val="0.6907293717689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tx2">
                    <a:lumMod val="75000"/>
                    <a:lumOff val="2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'Winter Review'!$A$23:$A$30</c:f>
              <c:strCache>
                <c:ptCount val="8"/>
                <c:pt idx="0">
                  <c:v>2017/18</c:v>
                </c:pt>
                <c:pt idx="1">
                  <c:v>2018/19</c:v>
                </c:pt>
                <c:pt idx="2">
                  <c:v>2019/20</c:v>
                </c:pt>
                <c:pt idx="3">
                  <c:v>2020/21</c:v>
                </c:pt>
                <c:pt idx="4">
                  <c:v>2021/22</c:v>
                </c:pt>
                <c:pt idx="5">
                  <c:v>2022/23</c:v>
                </c:pt>
                <c:pt idx="6">
                  <c:v>2023/24</c:v>
                </c:pt>
                <c:pt idx="7">
                  <c:v>2024/25</c:v>
                </c:pt>
              </c:strCache>
            </c:strRef>
          </c:cat>
          <c:val>
            <c:numRef>
              <c:f>'Winter Review'!$B$23:$B$30</c:f>
              <c:numCache>
                <c:formatCode>General</c:formatCode>
                <c:ptCount val="8"/>
                <c:pt idx="0">
                  <c:v>42.57</c:v>
                </c:pt>
                <c:pt idx="1">
                  <c:v>34.979999999999997</c:v>
                </c:pt>
                <c:pt idx="2">
                  <c:v>30.59</c:v>
                </c:pt>
                <c:pt idx="3">
                  <c:v>36.450000000000003</c:v>
                </c:pt>
                <c:pt idx="4">
                  <c:v>29.05</c:v>
                </c:pt>
                <c:pt idx="5">
                  <c:v>30.37</c:v>
                </c:pt>
                <c:pt idx="6">
                  <c:v>30.97</c:v>
                </c:pt>
                <c:pt idx="7" formatCode="0.00">
                  <c:v>32.661999999999999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7-4414-83FA-BAF40ACAE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69278975"/>
        <c:axId val="1769261695"/>
      </c:barChart>
      <c:catAx>
        <c:axId val="17692789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Winter</a:t>
                </a:r>
              </a:p>
            </c:rich>
          </c:tx>
          <c:layout>
            <c:manualLayout>
              <c:xMode val="edge"/>
              <c:yMode val="edge"/>
              <c:x val="0.51069274180807323"/>
              <c:y val="0.907615131033633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261695"/>
        <c:crosses val="autoZero"/>
        <c:auto val="1"/>
        <c:lblAlgn val="ctr"/>
        <c:lblOffset val="100"/>
        <c:noMultiLvlLbl val="0"/>
      </c:catAx>
      <c:valAx>
        <c:axId val="176926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Demand (mcm)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278975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Winter Profiles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0227286865122E-2"/>
          <c:y val="8.4253301793015045E-2"/>
          <c:w val="0.86544689590465396"/>
          <c:h val="0.82903076405321929"/>
        </c:manualLayout>
      </c:layout>
      <c:lineChart>
        <c:grouping val="standard"/>
        <c:varyColors val="0"/>
        <c:ser>
          <c:idx val="6"/>
          <c:order val="0"/>
          <c:tx>
            <c:strRef>
              <c:f>'Recent Winters'' Demand'!$B$1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4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Demand'!$B$2:$B$183</c:f>
              <c:numCache>
                <c:formatCode>General</c:formatCode>
                <c:ptCount val="182"/>
                <c:pt idx="0">
                  <c:v>7.7</c:v>
                </c:pt>
                <c:pt idx="1">
                  <c:v>7.68</c:v>
                </c:pt>
                <c:pt idx="2">
                  <c:v>8.5500000000000007</c:v>
                </c:pt>
                <c:pt idx="3">
                  <c:v>7.9399999999999995</c:v>
                </c:pt>
                <c:pt idx="4">
                  <c:v>8.7399999999999984</c:v>
                </c:pt>
                <c:pt idx="5">
                  <c:v>8.89</c:v>
                </c:pt>
                <c:pt idx="6">
                  <c:v>8.870000000000001</c:v>
                </c:pt>
                <c:pt idx="7">
                  <c:v>8.73</c:v>
                </c:pt>
                <c:pt idx="8">
                  <c:v>9.09</c:v>
                </c:pt>
                <c:pt idx="9">
                  <c:v>9.3699999999999992</c:v>
                </c:pt>
                <c:pt idx="10">
                  <c:v>10.889999999999999</c:v>
                </c:pt>
                <c:pt idx="11">
                  <c:v>10.55</c:v>
                </c:pt>
                <c:pt idx="12">
                  <c:v>9.5499999999999989</c:v>
                </c:pt>
                <c:pt idx="13">
                  <c:v>9.44</c:v>
                </c:pt>
                <c:pt idx="14">
                  <c:v>8.9599999999999991</c:v>
                </c:pt>
                <c:pt idx="15">
                  <c:v>9.33</c:v>
                </c:pt>
                <c:pt idx="16">
                  <c:v>8.8500000000000014</c:v>
                </c:pt>
                <c:pt idx="17">
                  <c:v>10.19</c:v>
                </c:pt>
                <c:pt idx="18">
                  <c:v>9.129999999999999</c:v>
                </c:pt>
                <c:pt idx="19">
                  <c:v>9.18</c:v>
                </c:pt>
                <c:pt idx="20">
                  <c:v>9.51</c:v>
                </c:pt>
                <c:pt idx="21">
                  <c:v>8.36</c:v>
                </c:pt>
                <c:pt idx="22">
                  <c:v>8.2799999999999994</c:v>
                </c:pt>
                <c:pt idx="23">
                  <c:v>9.08</c:v>
                </c:pt>
                <c:pt idx="24">
                  <c:v>9.6500000000000021</c:v>
                </c:pt>
                <c:pt idx="25">
                  <c:v>8.74</c:v>
                </c:pt>
                <c:pt idx="26">
                  <c:v>8.93</c:v>
                </c:pt>
                <c:pt idx="27">
                  <c:v>8.51</c:v>
                </c:pt>
                <c:pt idx="28">
                  <c:v>8.3000000000000007</c:v>
                </c:pt>
                <c:pt idx="29">
                  <c:v>8.8199999999999985</c:v>
                </c:pt>
                <c:pt idx="30">
                  <c:v>9.5500000000000007</c:v>
                </c:pt>
                <c:pt idx="31">
                  <c:v>11.49</c:v>
                </c:pt>
                <c:pt idx="32">
                  <c:v>12.89</c:v>
                </c:pt>
                <c:pt idx="33">
                  <c:v>12.9</c:v>
                </c:pt>
                <c:pt idx="34">
                  <c:v>13.46</c:v>
                </c:pt>
                <c:pt idx="35">
                  <c:v>12.46</c:v>
                </c:pt>
                <c:pt idx="36">
                  <c:v>12.989999999999998</c:v>
                </c:pt>
                <c:pt idx="37">
                  <c:v>12.68</c:v>
                </c:pt>
                <c:pt idx="38">
                  <c:v>13.05</c:v>
                </c:pt>
                <c:pt idx="39">
                  <c:v>12.9</c:v>
                </c:pt>
                <c:pt idx="40">
                  <c:v>12.55</c:v>
                </c:pt>
                <c:pt idx="41">
                  <c:v>11.1</c:v>
                </c:pt>
                <c:pt idx="42">
                  <c:v>10.44</c:v>
                </c:pt>
                <c:pt idx="43">
                  <c:v>10.14</c:v>
                </c:pt>
                <c:pt idx="44">
                  <c:v>11.64</c:v>
                </c:pt>
                <c:pt idx="45">
                  <c:v>13.440000000000001</c:v>
                </c:pt>
                <c:pt idx="46">
                  <c:v>15.39</c:v>
                </c:pt>
                <c:pt idx="47">
                  <c:v>15.369999999999997</c:v>
                </c:pt>
                <c:pt idx="48">
                  <c:v>15.909999999999998</c:v>
                </c:pt>
                <c:pt idx="49">
                  <c:v>16.29</c:v>
                </c:pt>
                <c:pt idx="50">
                  <c:v>16.25</c:v>
                </c:pt>
                <c:pt idx="51">
                  <c:v>18.830000000000002</c:v>
                </c:pt>
                <c:pt idx="52">
                  <c:v>18.669999999999998</c:v>
                </c:pt>
                <c:pt idx="53">
                  <c:v>17.330000000000002</c:v>
                </c:pt>
                <c:pt idx="54">
                  <c:v>17.979999999999997</c:v>
                </c:pt>
                <c:pt idx="55">
                  <c:v>16.690000000000001</c:v>
                </c:pt>
                <c:pt idx="56">
                  <c:v>15.249999999999998</c:v>
                </c:pt>
                <c:pt idx="57">
                  <c:v>14.89</c:v>
                </c:pt>
                <c:pt idx="58">
                  <c:v>18.93</c:v>
                </c:pt>
                <c:pt idx="59">
                  <c:v>21.520000000000003</c:v>
                </c:pt>
                <c:pt idx="60">
                  <c:v>21.5</c:v>
                </c:pt>
                <c:pt idx="61">
                  <c:v>22.28</c:v>
                </c:pt>
                <c:pt idx="62">
                  <c:v>21.740000000000002</c:v>
                </c:pt>
                <c:pt idx="63">
                  <c:v>21.09</c:v>
                </c:pt>
                <c:pt idx="64">
                  <c:v>21.57</c:v>
                </c:pt>
                <c:pt idx="65">
                  <c:v>21.662000000000003</c:v>
                </c:pt>
                <c:pt idx="66">
                  <c:v>22.470000000000002</c:v>
                </c:pt>
                <c:pt idx="67">
                  <c:v>24.757999999999999</c:v>
                </c:pt>
                <c:pt idx="68">
                  <c:v>26.237000000000002</c:v>
                </c:pt>
                <c:pt idx="69">
                  <c:v>27.398000000000003</c:v>
                </c:pt>
                <c:pt idx="70">
                  <c:v>25.982999999999997</c:v>
                </c:pt>
                <c:pt idx="71">
                  <c:v>26.362000000000002</c:v>
                </c:pt>
                <c:pt idx="72">
                  <c:v>29.775999999999996</c:v>
                </c:pt>
                <c:pt idx="73">
                  <c:v>29.465</c:v>
                </c:pt>
                <c:pt idx="74">
                  <c:v>30.745000000000001</c:v>
                </c:pt>
                <c:pt idx="75">
                  <c:v>31.686</c:v>
                </c:pt>
                <c:pt idx="76">
                  <c:v>30.569999999999997</c:v>
                </c:pt>
                <c:pt idx="77">
                  <c:v>26.279999999999998</c:v>
                </c:pt>
                <c:pt idx="78">
                  <c:v>23.401000000000003</c:v>
                </c:pt>
                <c:pt idx="79">
                  <c:v>17.010000000000002</c:v>
                </c:pt>
                <c:pt idx="80">
                  <c:v>17.286999999999999</c:v>
                </c:pt>
                <c:pt idx="81">
                  <c:v>18.024000000000001</c:v>
                </c:pt>
                <c:pt idx="82">
                  <c:v>17.597999999999999</c:v>
                </c:pt>
                <c:pt idx="83">
                  <c:v>16.325000000000003</c:v>
                </c:pt>
                <c:pt idx="84">
                  <c:v>15.319000000000001</c:v>
                </c:pt>
                <c:pt idx="85">
                  <c:v>14.182999999999998</c:v>
                </c:pt>
                <c:pt idx="86">
                  <c:v>17.106999999999999</c:v>
                </c:pt>
                <c:pt idx="87">
                  <c:v>18.231000000000002</c:v>
                </c:pt>
                <c:pt idx="88">
                  <c:v>16.655000000000001</c:v>
                </c:pt>
                <c:pt idx="89">
                  <c:v>18.192</c:v>
                </c:pt>
                <c:pt idx="90">
                  <c:v>16.956</c:v>
                </c:pt>
                <c:pt idx="91">
                  <c:v>15.379000000000001</c:v>
                </c:pt>
                <c:pt idx="92">
                  <c:v>15.632999999999999</c:v>
                </c:pt>
                <c:pt idx="93">
                  <c:v>18.291</c:v>
                </c:pt>
                <c:pt idx="94">
                  <c:v>18.514000000000003</c:v>
                </c:pt>
                <c:pt idx="95">
                  <c:v>16.149999999999999</c:v>
                </c:pt>
                <c:pt idx="96">
                  <c:v>16.186</c:v>
                </c:pt>
                <c:pt idx="97">
                  <c:v>16.934000000000001</c:v>
                </c:pt>
                <c:pt idx="98">
                  <c:v>16.213000000000001</c:v>
                </c:pt>
                <c:pt idx="99">
                  <c:v>18.57</c:v>
                </c:pt>
                <c:pt idx="100">
                  <c:v>20.552</c:v>
                </c:pt>
                <c:pt idx="101">
                  <c:v>18.98</c:v>
                </c:pt>
                <c:pt idx="102">
                  <c:v>19.512</c:v>
                </c:pt>
                <c:pt idx="103">
                  <c:v>18.962</c:v>
                </c:pt>
                <c:pt idx="104">
                  <c:v>19.530999999999999</c:v>
                </c:pt>
                <c:pt idx="105">
                  <c:v>18.437999999999999</c:v>
                </c:pt>
                <c:pt idx="106">
                  <c:v>21.120999999999999</c:v>
                </c:pt>
                <c:pt idx="107">
                  <c:v>23.954999999999998</c:v>
                </c:pt>
                <c:pt idx="108">
                  <c:v>27.159999999999997</c:v>
                </c:pt>
                <c:pt idx="109">
                  <c:v>26.938000000000002</c:v>
                </c:pt>
                <c:pt idx="110">
                  <c:v>26.468</c:v>
                </c:pt>
                <c:pt idx="111">
                  <c:v>25.805999999999997</c:v>
                </c:pt>
                <c:pt idx="112">
                  <c:v>26.341000000000001</c:v>
                </c:pt>
                <c:pt idx="113">
                  <c:v>25.490000000000002</c:v>
                </c:pt>
                <c:pt idx="114">
                  <c:v>26.501999999999999</c:v>
                </c:pt>
                <c:pt idx="115">
                  <c:v>26.881</c:v>
                </c:pt>
                <c:pt idx="116">
                  <c:v>26.020000000000003</c:v>
                </c:pt>
                <c:pt idx="117">
                  <c:v>23.802999999999997</c:v>
                </c:pt>
                <c:pt idx="118">
                  <c:v>23.986000000000004</c:v>
                </c:pt>
                <c:pt idx="119">
                  <c:v>22.544999999999998</c:v>
                </c:pt>
                <c:pt idx="120">
                  <c:v>20.503</c:v>
                </c:pt>
                <c:pt idx="121">
                  <c:v>20.846999999999998</c:v>
                </c:pt>
                <c:pt idx="122">
                  <c:v>20.088000000000001</c:v>
                </c:pt>
                <c:pt idx="123">
                  <c:v>20.39</c:v>
                </c:pt>
                <c:pt idx="124">
                  <c:v>18.952999999999999</c:v>
                </c:pt>
                <c:pt idx="125">
                  <c:v>17.905999999999999</c:v>
                </c:pt>
                <c:pt idx="126">
                  <c:v>17.476000000000003</c:v>
                </c:pt>
                <c:pt idx="127">
                  <c:v>19.662000000000003</c:v>
                </c:pt>
                <c:pt idx="128">
                  <c:v>22.701000000000001</c:v>
                </c:pt>
                <c:pt idx="129">
                  <c:v>23.459</c:v>
                </c:pt>
                <c:pt idx="130">
                  <c:v>23.110000000000003</c:v>
                </c:pt>
                <c:pt idx="131">
                  <c:v>21.358000000000001</c:v>
                </c:pt>
                <c:pt idx="132">
                  <c:v>22.164999999999999</c:v>
                </c:pt>
                <c:pt idx="133">
                  <c:v>18.006</c:v>
                </c:pt>
                <c:pt idx="134">
                  <c:v>18.295000000000002</c:v>
                </c:pt>
                <c:pt idx="135">
                  <c:v>18.928000000000001</c:v>
                </c:pt>
                <c:pt idx="136">
                  <c:v>18.62</c:v>
                </c:pt>
                <c:pt idx="137">
                  <c:v>18.721999999999998</c:v>
                </c:pt>
                <c:pt idx="138">
                  <c:v>17.244</c:v>
                </c:pt>
                <c:pt idx="139">
                  <c:v>16.344999999999999</c:v>
                </c:pt>
                <c:pt idx="140">
                  <c:v>15.432</c:v>
                </c:pt>
                <c:pt idx="141">
                  <c:v>15.444000000000001</c:v>
                </c:pt>
                <c:pt idx="142">
                  <c:v>16.774999999999999</c:v>
                </c:pt>
                <c:pt idx="143">
                  <c:v>17.588999999999999</c:v>
                </c:pt>
                <c:pt idx="144">
                  <c:v>18.259999999999998</c:v>
                </c:pt>
                <c:pt idx="145">
                  <c:v>20.348000000000003</c:v>
                </c:pt>
                <c:pt idx="146">
                  <c:v>20.247</c:v>
                </c:pt>
                <c:pt idx="147">
                  <c:v>20.945</c:v>
                </c:pt>
                <c:pt idx="148">
                  <c:v>20.794</c:v>
                </c:pt>
                <c:pt idx="149">
                  <c:v>22.900999999999996</c:v>
                </c:pt>
                <c:pt idx="150">
                  <c:v>21.856999999999999</c:v>
                </c:pt>
                <c:pt idx="151">
                  <c:v>21.347000000000001</c:v>
                </c:pt>
                <c:pt idx="152">
                  <c:v>20.516999999999999</c:v>
                </c:pt>
                <c:pt idx="153">
                  <c:v>23.35</c:v>
                </c:pt>
                <c:pt idx="154">
                  <c:v>21.954000000000001</c:v>
                </c:pt>
                <c:pt idx="155">
                  <c:v>21.921999999999997</c:v>
                </c:pt>
                <c:pt idx="156">
                  <c:v>21.155999999999999</c:v>
                </c:pt>
                <c:pt idx="157">
                  <c:v>21.909999999999997</c:v>
                </c:pt>
                <c:pt idx="158">
                  <c:v>25.265000000000004</c:v>
                </c:pt>
                <c:pt idx="159">
                  <c:v>23.182999999999996</c:v>
                </c:pt>
                <c:pt idx="160">
                  <c:v>22.792999999999999</c:v>
                </c:pt>
                <c:pt idx="161">
                  <c:v>21.626000000000001</c:v>
                </c:pt>
                <c:pt idx="162">
                  <c:v>17.224</c:v>
                </c:pt>
                <c:pt idx="163">
                  <c:v>17.233999999999998</c:v>
                </c:pt>
                <c:pt idx="164">
                  <c:v>19.118000000000002</c:v>
                </c:pt>
                <c:pt idx="165">
                  <c:v>21.343</c:v>
                </c:pt>
                <c:pt idx="166">
                  <c:v>17.925000000000001</c:v>
                </c:pt>
                <c:pt idx="167">
                  <c:v>15.268000000000001</c:v>
                </c:pt>
                <c:pt idx="168">
                  <c:v>13.350999999999999</c:v>
                </c:pt>
                <c:pt idx="169">
                  <c:v>15.120000000000001</c:v>
                </c:pt>
                <c:pt idx="170">
                  <c:v>16.202999999999999</c:v>
                </c:pt>
                <c:pt idx="171">
                  <c:v>14.665000000000001</c:v>
                </c:pt>
                <c:pt idx="172">
                  <c:v>14.504999999999999</c:v>
                </c:pt>
                <c:pt idx="173">
                  <c:v>15.817</c:v>
                </c:pt>
                <c:pt idx="174">
                  <c:v>15.536</c:v>
                </c:pt>
                <c:pt idx="175">
                  <c:v>9.94</c:v>
                </c:pt>
                <c:pt idx="176">
                  <c:v>15.79</c:v>
                </c:pt>
                <c:pt idx="177">
                  <c:v>15.639000000000001</c:v>
                </c:pt>
                <c:pt idx="178">
                  <c:v>17.64</c:v>
                </c:pt>
                <c:pt idx="179">
                  <c:v>15.975000000000001</c:v>
                </c:pt>
                <c:pt idx="180">
                  <c:v>14.087999999999999</c:v>
                </c:pt>
                <c:pt idx="181">
                  <c:v>15.12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AF-404B-97B7-89AF17FCB7A7}"/>
            </c:ext>
          </c:extLst>
        </c:ser>
        <c:ser>
          <c:idx val="5"/>
          <c:order val="1"/>
          <c:tx>
            <c:strRef>
              <c:f>'Recent Winters'' Demand'!$C$1</c:f>
              <c:strCache>
                <c:ptCount val="1"/>
                <c:pt idx="0">
                  <c:v>2021/22</c:v>
                </c:pt>
              </c:strCache>
            </c:strRef>
          </c:tx>
          <c:spPr>
            <a:ln w="28575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Demand'!$C$2:$C$183</c:f>
              <c:numCache>
                <c:formatCode>0.00</c:formatCode>
                <c:ptCount val="182"/>
                <c:pt idx="0">
                  <c:v>9.77</c:v>
                </c:pt>
                <c:pt idx="1">
                  <c:v>11.38</c:v>
                </c:pt>
                <c:pt idx="2">
                  <c:v>11.23</c:v>
                </c:pt>
                <c:pt idx="3">
                  <c:v>11.780000000000001</c:v>
                </c:pt>
                <c:pt idx="4">
                  <c:v>12.18</c:v>
                </c:pt>
                <c:pt idx="5">
                  <c:v>11.84</c:v>
                </c:pt>
                <c:pt idx="6">
                  <c:v>9.81</c:v>
                </c:pt>
                <c:pt idx="7">
                  <c:v>9.6000000000000014</c:v>
                </c:pt>
                <c:pt idx="8">
                  <c:v>8.7399999999999984</c:v>
                </c:pt>
                <c:pt idx="9">
                  <c:v>8.8299999999999983</c:v>
                </c:pt>
                <c:pt idx="10">
                  <c:v>11.18</c:v>
                </c:pt>
                <c:pt idx="11">
                  <c:v>11.940000000000001</c:v>
                </c:pt>
                <c:pt idx="12">
                  <c:v>11.469999999999999</c:v>
                </c:pt>
                <c:pt idx="13">
                  <c:v>11.059999999999999</c:v>
                </c:pt>
                <c:pt idx="14">
                  <c:v>11.409999999999998</c:v>
                </c:pt>
                <c:pt idx="15">
                  <c:v>10.420000000000002</c:v>
                </c:pt>
                <c:pt idx="16">
                  <c:v>10.020000000000001</c:v>
                </c:pt>
                <c:pt idx="17">
                  <c:v>11.65</c:v>
                </c:pt>
                <c:pt idx="18">
                  <c:v>10.049999999999999</c:v>
                </c:pt>
                <c:pt idx="19">
                  <c:v>11.02</c:v>
                </c:pt>
                <c:pt idx="20">
                  <c:v>13.82</c:v>
                </c:pt>
                <c:pt idx="21">
                  <c:v>15.379999999999997</c:v>
                </c:pt>
                <c:pt idx="22">
                  <c:v>14.09</c:v>
                </c:pt>
                <c:pt idx="23">
                  <c:v>12.76</c:v>
                </c:pt>
                <c:pt idx="24">
                  <c:v>12.91</c:v>
                </c:pt>
                <c:pt idx="25">
                  <c:v>12.75</c:v>
                </c:pt>
                <c:pt idx="26">
                  <c:v>11.64</c:v>
                </c:pt>
                <c:pt idx="27">
                  <c:v>12.129999999999999</c:v>
                </c:pt>
                <c:pt idx="28">
                  <c:v>12.21</c:v>
                </c:pt>
                <c:pt idx="29">
                  <c:v>13.060000000000002</c:v>
                </c:pt>
                <c:pt idx="30">
                  <c:v>14.25</c:v>
                </c:pt>
                <c:pt idx="31">
                  <c:v>16.920000000000002</c:v>
                </c:pt>
                <c:pt idx="32">
                  <c:v>19.690000000000001</c:v>
                </c:pt>
                <c:pt idx="33">
                  <c:v>21.09</c:v>
                </c:pt>
                <c:pt idx="34">
                  <c:v>20.309999999999999</c:v>
                </c:pt>
                <c:pt idx="35">
                  <c:v>19.29</c:v>
                </c:pt>
                <c:pt idx="36">
                  <c:v>15.95</c:v>
                </c:pt>
                <c:pt idx="37">
                  <c:v>16.420000000000002</c:v>
                </c:pt>
                <c:pt idx="38">
                  <c:v>18.240000000000002</c:v>
                </c:pt>
                <c:pt idx="39">
                  <c:v>15.239999999999998</c:v>
                </c:pt>
                <c:pt idx="40">
                  <c:v>15.37</c:v>
                </c:pt>
                <c:pt idx="41">
                  <c:v>15.03</c:v>
                </c:pt>
                <c:pt idx="42">
                  <c:v>15.31</c:v>
                </c:pt>
                <c:pt idx="43">
                  <c:v>14.35</c:v>
                </c:pt>
                <c:pt idx="44">
                  <c:v>14.77</c:v>
                </c:pt>
                <c:pt idx="45">
                  <c:v>17.36</c:v>
                </c:pt>
                <c:pt idx="46">
                  <c:v>16.28</c:v>
                </c:pt>
                <c:pt idx="47">
                  <c:v>17.010000000000002</c:v>
                </c:pt>
                <c:pt idx="48">
                  <c:v>16.61</c:v>
                </c:pt>
                <c:pt idx="49">
                  <c:v>15.71</c:v>
                </c:pt>
                <c:pt idx="50">
                  <c:v>15.650000000000002</c:v>
                </c:pt>
                <c:pt idx="51">
                  <c:v>19.2</c:v>
                </c:pt>
                <c:pt idx="52">
                  <c:v>22.97</c:v>
                </c:pt>
                <c:pt idx="53">
                  <c:v>23.34</c:v>
                </c:pt>
                <c:pt idx="54">
                  <c:v>22.220000000000002</c:v>
                </c:pt>
                <c:pt idx="55">
                  <c:v>22.740000000000002</c:v>
                </c:pt>
                <c:pt idx="56">
                  <c:v>23.559999999999995</c:v>
                </c:pt>
                <c:pt idx="57">
                  <c:v>26.380000000000003</c:v>
                </c:pt>
                <c:pt idx="58">
                  <c:v>25.679999999999996</c:v>
                </c:pt>
                <c:pt idx="59">
                  <c:v>27.560000000000002</c:v>
                </c:pt>
                <c:pt idx="60">
                  <c:v>21.380000000000003</c:v>
                </c:pt>
                <c:pt idx="61">
                  <c:v>22.810000000000002</c:v>
                </c:pt>
                <c:pt idx="62">
                  <c:v>25.89</c:v>
                </c:pt>
                <c:pt idx="63">
                  <c:v>22.92</c:v>
                </c:pt>
                <c:pt idx="64">
                  <c:v>22.29</c:v>
                </c:pt>
                <c:pt idx="65">
                  <c:v>23.470000000000002</c:v>
                </c:pt>
                <c:pt idx="66">
                  <c:v>25.78</c:v>
                </c:pt>
                <c:pt idx="67">
                  <c:v>25.27</c:v>
                </c:pt>
                <c:pt idx="68">
                  <c:v>25.38</c:v>
                </c:pt>
                <c:pt idx="69">
                  <c:v>24.540000000000003</c:v>
                </c:pt>
                <c:pt idx="70">
                  <c:v>24.32</c:v>
                </c:pt>
                <c:pt idx="71">
                  <c:v>20.909999999999997</c:v>
                </c:pt>
                <c:pt idx="72">
                  <c:v>16.940000000000001</c:v>
                </c:pt>
                <c:pt idx="73">
                  <c:v>18.899999999999999</c:v>
                </c:pt>
                <c:pt idx="74">
                  <c:v>17.89</c:v>
                </c:pt>
                <c:pt idx="75">
                  <c:v>17.809999999999999</c:v>
                </c:pt>
                <c:pt idx="76">
                  <c:v>18.87</c:v>
                </c:pt>
                <c:pt idx="77">
                  <c:v>20.5</c:v>
                </c:pt>
                <c:pt idx="78">
                  <c:v>20.39</c:v>
                </c:pt>
                <c:pt idx="79">
                  <c:v>22.23</c:v>
                </c:pt>
                <c:pt idx="80">
                  <c:v>25.1</c:v>
                </c:pt>
                <c:pt idx="81">
                  <c:v>25.880000000000003</c:v>
                </c:pt>
                <c:pt idx="82">
                  <c:v>26.169999999999998</c:v>
                </c:pt>
                <c:pt idx="83">
                  <c:v>20.420000000000002</c:v>
                </c:pt>
                <c:pt idx="84">
                  <c:v>18.440000000000001</c:v>
                </c:pt>
                <c:pt idx="85">
                  <c:v>17.39</c:v>
                </c:pt>
                <c:pt idx="86">
                  <c:v>16.759999999999998</c:v>
                </c:pt>
                <c:pt idx="87">
                  <c:v>17.72</c:v>
                </c:pt>
                <c:pt idx="88">
                  <c:v>18.03</c:v>
                </c:pt>
                <c:pt idx="89">
                  <c:v>16.419999999999998</c:v>
                </c:pt>
                <c:pt idx="90">
                  <c:v>14.749999999999998</c:v>
                </c:pt>
                <c:pt idx="91">
                  <c:v>13.959999999999999</c:v>
                </c:pt>
                <c:pt idx="92">
                  <c:v>13.709999999999999</c:v>
                </c:pt>
                <c:pt idx="93">
                  <c:v>16</c:v>
                </c:pt>
                <c:pt idx="94">
                  <c:v>18.41</c:v>
                </c:pt>
                <c:pt idx="95">
                  <c:v>24.03</c:v>
                </c:pt>
                <c:pt idx="96">
                  <c:v>26.409999999999997</c:v>
                </c:pt>
                <c:pt idx="97">
                  <c:v>26.819999999999997</c:v>
                </c:pt>
                <c:pt idx="98">
                  <c:v>27.2</c:v>
                </c:pt>
                <c:pt idx="99">
                  <c:v>23.15</c:v>
                </c:pt>
                <c:pt idx="100">
                  <c:v>23.05</c:v>
                </c:pt>
                <c:pt idx="101">
                  <c:v>22.479999999999997</c:v>
                </c:pt>
                <c:pt idx="102">
                  <c:v>21.130000000000003</c:v>
                </c:pt>
                <c:pt idx="103">
                  <c:v>25.22</c:v>
                </c:pt>
                <c:pt idx="104">
                  <c:v>26.8</c:v>
                </c:pt>
                <c:pt idx="105">
                  <c:v>27.18</c:v>
                </c:pt>
                <c:pt idx="106">
                  <c:v>25.410000000000004</c:v>
                </c:pt>
                <c:pt idx="107">
                  <c:v>23</c:v>
                </c:pt>
                <c:pt idx="108">
                  <c:v>26.48</c:v>
                </c:pt>
                <c:pt idx="109">
                  <c:v>27.36</c:v>
                </c:pt>
                <c:pt idx="110">
                  <c:v>24.150000000000002</c:v>
                </c:pt>
                <c:pt idx="111">
                  <c:v>27.12</c:v>
                </c:pt>
                <c:pt idx="112">
                  <c:v>29.05</c:v>
                </c:pt>
                <c:pt idx="113">
                  <c:v>24.990000000000002</c:v>
                </c:pt>
                <c:pt idx="114">
                  <c:v>24.9</c:v>
                </c:pt>
                <c:pt idx="115">
                  <c:v>27.79</c:v>
                </c:pt>
                <c:pt idx="116">
                  <c:v>28.14</c:v>
                </c:pt>
                <c:pt idx="117">
                  <c:v>24.54</c:v>
                </c:pt>
                <c:pt idx="118">
                  <c:v>22.48</c:v>
                </c:pt>
                <c:pt idx="119">
                  <c:v>24.07</c:v>
                </c:pt>
                <c:pt idx="120">
                  <c:v>20.079999999999998</c:v>
                </c:pt>
                <c:pt idx="121">
                  <c:v>22.08</c:v>
                </c:pt>
                <c:pt idx="122">
                  <c:v>23.73</c:v>
                </c:pt>
                <c:pt idx="123">
                  <c:v>20.48</c:v>
                </c:pt>
                <c:pt idx="124">
                  <c:v>19.690000000000001</c:v>
                </c:pt>
                <c:pt idx="125">
                  <c:v>20.23</c:v>
                </c:pt>
                <c:pt idx="126">
                  <c:v>21.92</c:v>
                </c:pt>
                <c:pt idx="127">
                  <c:v>22.11</c:v>
                </c:pt>
                <c:pt idx="128">
                  <c:v>21.49</c:v>
                </c:pt>
                <c:pt idx="129">
                  <c:v>22.7</c:v>
                </c:pt>
                <c:pt idx="130">
                  <c:v>19.629999999999995</c:v>
                </c:pt>
                <c:pt idx="131">
                  <c:v>20.149999999999999</c:v>
                </c:pt>
                <c:pt idx="132">
                  <c:v>22.72</c:v>
                </c:pt>
                <c:pt idx="133">
                  <c:v>24.18</c:v>
                </c:pt>
                <c:pt idx="134">
                  <c:v>22.42</c:v>
                </c:pt>
                <c:pt idx="135">
                  <c:v>20.78</c:v>
                </c:pt>
                <c:pt idx="136">
                  <c:v>22.83</c:v>
                </c:pt>
                <c:pt idx="137">
                  <c:v>22.43</c:v>
                </c:pt>
                <c:pt idx="138">
                  <c:v>20.07</c:v>
                </c:pt>
                <c:pt idx="139">
                  <c:v>20.36</c:v>
                </c:pt>
                <c:pt idx="140">
                  <c:v>23.25</c:v>
                </c:pt>
                <c:pt idx="141">
                  <c:v>23.209999999999997</c:v>
                </c:pt>
                <c:pt idx="142">
                  <c:v>21.79</c:v>
                </c:pt>
                <c:pt idx="143">
                  <c:v>22.84</c:v>
                </c:pt>
                <c:pt idx="144">
                  <c:v>19.87</c:v>
                </c:pt>
                <c:pt idx="145">
                  <c:v>20.91</c:v>
                </c:pt>
                <c:pt idx="146">
                  <c:v>23.009999999999998</c:v>
                </c:pt>
                <c:pt idx="147">
                  <c:v>21.810000000000002</c:v>
                </c:pt>
                <c:pt idx="148">
                  <c:v>20.070000000000004</c:v>
                </c:pt>
                <c:pt idx="149">
                  <c:v>19.650000000000002</c:v>
                </c:pt>
                <c:pt idx="150">
                  <c:v>20.88</c:v>
                </c:pt>
                <c:pt idx="151">
                  <c:v>21.94</c:v>
                </c:pt>
                <c:pt idx="152">
                  <c:v>21.240000000000002</c:v>
                </c:pt>
                <c:pt idx="153">
                  <c:v>20.65</c:v>
                </c:pt>
                <c:pt idx="154">
                  <c:v>19.89</c:v>
                </c:pt>
                <c:pt idx="155">
                  <c:v>20.11</c:v>
                </c:pt>
                <c:pt idx="156">
                  <c:v>22.049999999999997</c:v>
                </c:pt>
                <c:pt idx="157">
                  <c:v>23.29</c:v>
                </c:pt>
                <c:pt idx="158">
                  <c:v>22.610000000000003</c:v>
                </c:pt>
                <c:pt idx="159">
                  <c:v>20.009999999999998</c:v>
                </c:pt>
                <c:pt idx="160">
                  <c:v>18.72</c:v>
                </c:pt>
                <c:pt idx="161">
                  <c:v>19.16</c:v>
                </c:pt>
                <c:pt idx="162">
                  <c:v>17.86</c:v>
                </c:pt>
                <c:pt idx="163">
                  <c:v>17.8</c:v>
                </c:pt>
                <c:pt idx="164">
                  <c:v>17.97</c:v>
                </c:pt>
                <c:pt idx="165">
                  <c:v>17.740000000000002</c:v>
                </c:pt>
                <c:pt idx="166">
                  <c:v>19.64</c:v>
                </c:pt>
                <c:pt idx="167">
                  <c:v>18.939999999999998</c:v>
                </c:pt>
                <c:pt idx="168">
                  <c:v>15.73</c:v>
                </c:pt>
                <c:pt idx="169">
                  <c:v>14.66</c:v>
                </c:pt>
                <c:pt idx="170">
                  <c:v>15.9</c:v>
                </c:pt>
                <c:pt idx="171">
                  <c:v>16.760000000000002</c:v>
                </c:pt>
                <c:pt idx="172">
                  <c:v>17.600000000000001</c:v>
                </c:pt>
                <c:pt idx="173">
                  <c:v>13.16</c:v>
                </c:pt>
                <c:pt idx="174">
                  <c:v>13.120000000000001</c:v>
                </c:pt>
                <c:pt idx="175">
                  <c:v>12.82</c:v>
                </c:pt>
                <c:pt idx="176">
                  <c:v>11.15</c:v>
                </c:pt>
                <c:pt idx="177">
                  <c:v>11.75</c:v>
                </c:pt>
                <c:pt idx="178">
                  <c:v>13.139999999999999</c:v>
                </c:pt>
                <c:pt idx="179">
                  <c:v>14.600000000000001</c:v>
                </c:pt>
                <c:pt idx="180">
                  <c:v>16.739999999999998</c:v>
                </c:pt>
                <c:pt idx="181">
                  <c:v>20.64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AF-404B-97B7-89AF17FCB7A7}"/>
            </c:ext>
          </c:extLst>
        </c:ser>
        <c:ser>
          <c:idx val="4"/>
          <c:order val="2"/>
          <c:tx>
            <c:strRef>
              <c:f>'Recent Winters'' Demand'!$D$1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rgbClr val="FFFF99"/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Demand'!$D$2:$D$183</c:f>
              <c:numCache>
                <c:formatCode>General</c:formatCode>
                <c:ptCount val="182"/>
                <c:pt idx="0">
                  <c:v>11.96</c:v>
                </c:pt>
                <c:pt idx="1">
                  <c:v>14.280000000000001</c:v>
                </c:pt>
                <c:pt idx="2">
                  <c:v>13.8</c:v>
                </c:pt>
                <c:pt idx="3">
                  <c:v>14.65</c:v>
                </c:pt>
                <c:pt idx="4">
                  <c:v>14.09</c:v>
                </c:pt>
                <c:pt idx="5">
                  <c:v>13.55</c:v>
                </c:pt>
                <c:pt idx="6">
                  <c:v>13.12</c:v>
                </c:pt>
                <c:pt idx="7">
                  <c:v>12.32</c:v>
                </c:pt>
                <c:pt idx="8">
                  <c:v>14.709999999999999</c:v>
                </c:pt>
                <c:pt idx="9">
                  <c:v>14.71</c:v>
                </c:pt>
                <c:pt idx="10">
                  <c:v>13.14</c:v>
                </c:pt>
                <c:pt idx="11">
                  <c:v>15.639999999999999</c:v>
                </c:pt>
                <c:pt idx="12">
                  <c:v>15.8</c:v>
                </c:pt>
                <c:pt idx="13">
                  <c:v>14.830000000000002</c:v>
                </c:pt>
                <c:pt idx="14">
                  <c:v>15.56</c:v>
                </c:pt>
                <c:pt idx="15">
                  <c:v>16.619999999999997</c:v>
                </c:pt>
                <c:pt idx="16">
                  <c:v>15.19</c:v>
                </c:pt>
                <c:pt idx="17">
                  <c:v>15.709999999999999</c:v>
                </c:pt>
                <c:pt idx="18">
                  <c:v>15.319999999999999</c:v>
                </c:pt>
                <c:pt idx="19">
                  <c:v>12.879999999999999</c:v>
                </c:pt>
                <c:pt idx="20">
                  <c:v>12.75</c:v>
                </c:pt>
                <c:pt idx="21">
                  <c:v>13.5</c:v>
                </c:pt>
                <c:pt idx="22">
                  <c:v>14.45</c:v>
                </c:pt>
                <c:pt idx="23">
                  <c:v>15.27</c:v>
                </c:pt>
                <c:pt idx="24">
                  <c:v>15.59</c:v>
                </c:pt>
                <c:pt idx="25">
                  <c:v>16.350000000000001</c:v>
                </c:pt>
                <c:pt idx="26">
                  <c:v>16.71</c:v>
                </c:pt>
                <c:pt idx="27">
                  <c:v>18.2</c:v>
                </c:pt>
                <c:pt idx="28">
                  <c:v>16.380000000000003</c:v>
                </c:pt>
                <c:pt idx="29">
                  <c:v>13.979999999999999</c:v>
                </c:pt>
                <c:pt idx="30">
                  <c:v>13.510000000000002</c:v>
                </c:pt>
                <c:pt idx="31">
                  <c:v>13.389999999999999</c:v>
                </c:pt>
                <c:pt idx="32">
                  <c:v>15.45</c:v>
                </c:pt>
                <c:pt idx="33">
                  <c:v>19.060000000000002</c:v>
                </c:pt>
                <c:pt idx="34">
                  <c:v>20.360000000000003</c:v>
                </c:pt>
                <c:pt idx="35">
                  <c:v>20.57</c:v>
                </c:pt>
                <c:pt idx="36">
                  <c:v>19.87</c:v>
                </c:pt>
                <c:pt idx="37">
                  <c:v>17.03</c:v>
                </c:pt>
                <c:pt idx="38">
                  <c:v>15</c:v>
                </c:pt>
                <c:pt idx="39">
                  <c:v>14.93</c:v>
                </c:pt>
                <c:pt idx="40">
                  <c:v>14.85</c:v>
                </c:pt>
                <c:pt idx="41">
                  <c:v>16.2</c:v>
                </c:pt>
                <c:pt idx="42">
                  <c:v>16.600000000000001</c:v>
                </c:pt>
                <c:pt idx="43">
                  <c:v>16.91</c:v>
                </c:pt>
                <c:pt idx="44">
                  <c:v>15.700000000000001</c:v>
                </c:pt>
                <c:pt idx="45">
                  <c:v>17.13</c:v>
                </c:pt>
                <c:pt idx="46">
                  <c:v>18.559999999999999</c:v>
                </c:pt>
                <c:pt idx="47">
                  <c:v>16.649999999999999</c:v>
                </c:pt>
                <c:pt idx="48">
                  <c:v>17.559999999999999</c:v>
                </c:pt>
                <c:pt idx="49">
                  <c:v>20.329999999999998</c:v>
                </c:pt>
                <c:pt idx="50">
                  <c:v>20.52</c:v>
                </c:pt>
                <c:pt idx="51">
                  <c:v>17.25</c:v>
                </c:pt>
                <c:pt idx="52">
                  <c:v>17.87</c:v>
                </c:pt>
                <c:pt idx="53">
                  <c:v>20.28</c:v>
                </c:pt>
                <c:pt idx="54">
                  <c:v>18.11</c:v>
                </c:pt>
                <c:pt idx="55">
                  <c:v>19.63</c:v>
                </c:pt>
                <c:pt idx="56">
                  <c:v>24.28</c:v>
                </c:pt>
                <c:pt idx="57">
                  <c:v>25.46</c:v>
                </c:pt>
                <c:pt idx="58">
                  <c:v>20.94</c:v>
                </c:pt>
                <c:pt idx="59">
                  <c:v>20.51</c:v>
                </c:pt>
                <c:pt idx="60">
                  <c:v>22.169999999999998</c:v>
                </c:pt>
                <c:pt idx="61">
                  <c:v>23.47</c:v>
                </c:pt>
                <c:pt idx="62">
                  <c:v>23.700000000000003</c:v>
                </c:pt>
                <c:pt idx="63">
                  <c:v>25.230000000000004</c:v>
                </c:pt>
                <c:pt idx="64">
                  <c:v>26.22</c:v>
                </c:pt>
                <c:pt idx="65">
                  <c:v>25.130000000000003</c:v>
                </c:pt>
                <c:pt idx="66">
                  <c:v>25.56</c:v>
                </c:pt>
                <c:pt idx="67">
                  <c:v>28.65</c:v>
                </c:pt>
                <c:pt idx="68">
                  <c:v>27.32</c:v>
                </c:pt>
                <c:pt idx="69">
                  <c:v>26.92</c:v>
                </c:pt>
                <c:pt idx="70">
                  <c:v>23.47</c:v>
                </c:pt>
                <c:pt idx="71">
                  <c:v>21.51</c:v>
                </c:pt>
                <c:pt idx="72">
                  <c:v>21.42</c:v>
                </c:pt>
                <c:pt idx="73">
                  <c:v>21.3</c:v>
                </c:pt>
                <c:pt idx="74">
                  <c:v>21.12</c:v>
                </c:pt>
                <c:pt idx="75">
                  <c:v>21.64</c:v>
                </c:pt>
                <c:pt idx="76">
                  <c:v>22.29</c:v>
                </c:pt>
                <c:pt idx="77">
                  <c:v>21.65</c:v>
                </c:pt>
                <c:pt idx="78">
                  <c:v>18.86</c:v>
                </c:pt>
                <c:pt idx="79">
                  <c:v>18.669999999999998</c:v>
                </c:pt>
                <c:pt idx="80">
                  <c:v>20.9</c:v>
                </c:pt>
                <c:pt idx="81">
                  <c:v>19.970000000000002</c:v>
                </c:pt>
                <c:pt idx="82">
                  <c:v>19.53</c:v>
                </c:pt>
                <c:pt idx="83">
                  <c:v>20.079999999999998</c:v>
                </c:pt>
                <c:pt idx="84">
                  <c:v>24.36</c:v>
                </c:pt>
                <c:pt idx="85">
                  <c:v>24.61</c:v>
                </c:pt>
                <c:pt idx="86">
                  <c:v>21.49</c:v>
                </c:pt>
                <c:pt idx="87">
                  <c:v>21.87</c:v>
                </c:pt>
                <c:pt idx="88">
                  <c:v>26.37</c:v>
                </c:pt>
                <c:pt idx="89">
                  <c:v>26.97</c:v>
                </c:pt>
                <c:pt idx="90">
                  <c:v>27.520000000000003</c:v>
                </c:pt>
                <c:pt idx="91">
                  <c:v>29.059999999999995</c:v>
                </c:pt>
                <c:pt idx="92">
                  <c:v>28.130000000000003</c:v>
                </c:pt>
                <c:pt idx="93">
                  <c:v>28.309999999999995</c:v>
                </c:pt>
                <c:pt idx="94">
                  <c:v>27.73</c:v>
                </c:pt>
                <c:pt idx="95">
                  <c:v>30.590000000000003</c:v>
                </c:pt>
                <c:pt idx="96">
                  <c:v>30.5</c:v>
                </c:pt>
                <c:pt idx="97">
                  <c:v>31.36</c:v>
                </c:pt>
                <c:pt idx="98">
                  <c:v>32.75</c:v>
                </c:pt>
                <c:pt idx="99">
                  <c:v>32.04</c:v>
                </c:pt>
                <c:pt idx="100">
                  <c:v>30.07</c:v>
                </c:pt>
                <c:pt idx="101">
                  <c:v>28.790000000000003</c:v>
                </c:pt>
                <c:pt idx="102">
                  <c:v>26.46</c:v>
                </c:pt>
                <c:pt idx="103">
                  <c:v>23.769999999999996</c:v>
                </c:pt>
                <c:pt idx="104">
                  <c:v>23.39</c:v>
                </c:pt>
                <c:pt idx="105">
                  <c:v>23.200000000000003</c:v>
                </c:pt>
                <c:pt idx="106">
                  <c:v>27.96</c:v>
                </c:pt>
                <c:pt idx="107">
                  <c:v>23.53</c:v>
                </c:pt>
                <c:pt idx="108">
                  <c:v>24.229999999999997</c:v>
                </c:pt>
                <c:pt idx="109">
                  <c:v>25.299999999999997</c:v>
                </c:pt>
                <c:pt idx="110">
                  <c:v>21.92</c:v>
                </c:pt>
                <c:pt idx="111">
                  <c:v>22.630000000000003</c:v>
                </c:pt>
                <c:pt idx="112">
                  <c:v>25.689999999999998</c:v>
                </c:pt>
                <c:pt idx="113">
                  <c:v>27.92</c:v>
                </c:pt>
                <c:pt idx="114">
                  <c:v>27.55</c:v>
                </c:pt>
                <c:pt idx="115">
                  <c:v>29.459999999999997</c:v>
                </c:pt>
                <c:pt idx="116">
                  <c:v>30.369999999999997</c:v>
                </c:pt>
                <c:pt idx="117">
                  <c:v>28.63</c:v>
                </c:pt>
                <c:pt idx="118">
                  <c:v>23.479999999999997</c:v>
                </c:pt>
                <c:pt idx="119">
                  <c:v>20.970000000000002</c:v>
                </c:pt>
                <c:pt idx="120">
                  <c:v>21.409999999999997</c:v>
                </c:pt>
                <c:pt idx="121">
                  <c:v>24.07</c:v>
                </c:pt>
                <c:pt idx="122">
                  <c:v>27.770000000000003</c:v>
                </c:pt>
                <c:pt idx="123">
                  <c:v>28.769999999999996</c:v>
                </c:pt>
                <c:pt idx="124">
                  <c:v>22.849999999999998</c:v>
                </c:pt>
                <c:pt idx="125">
                  <c:v>22.57</c:v>
                </c:pt>
                <c:pt idx="126">
                  <c:v>23.84</c:v>
                </c:pt>
                <c:pt idx="127">
                  <c:v>23.71</c:v>
                </c:pt>
                <c:pt idx="128">
                  <c:v>25.07</c:v>
                </c:pt>
                <c:pt idx="129">
                  <c:v>28.32</c:v>
                </c:pt>
                <c:pt idx="130">
                  <c:v>32.9</c:v>
                </c:pt>
                <c:pt idx="131">
                  <c:v>34.85</c:v>
                </c:pt>
                <c:pt idx="132">
                  <c:v>34.449999999999996</c:v>
                </c:pt>
                <c:pt idx="133">
                  <c:v>36.449999999999996</c:v>
                </c:pt>
                <c:pt idx="134">
                  <c:v>34.4</c:v>
                </c:pt>
                <c:pt idx="135">
                  <c:v>34.339999999999996</c:v>
                </c:pt>
                <c:pt idx="136">
                  <c:v>29.020000000000003</c:v>
                </c:pt>
                <c:pt idx="137">
                  <c:v>22.91</c:v>
                </c:pt>
                <c:pt idx="138">
                  <c:v>21.5</c:v>
                </c:pt>
                <c:pt idx="139">
                  <c:v>21.55</c:v>
                </c:pt>
                <c:pt idx="140">
                  <c:v>21.889999999999997</c:v>
                </c:pt>
                <c:pt idx="141">
                  <c:v>23.269999999999996</c:v>
                </c:pt>
                <c:pt idx="142">
                  <c:v>19.8</c:v>
                </c:pt>
                <c:pt idx="143">
                  <c:v>18.670000000000002</c:v>
                </c:pt>
                <c:pt idx="144">
                  <c:v>19.37</c:v>
                </c:pt>
                <c:pt idx="145">
                  <c:v>20.53</c:v>
                </c:pt>
                <c:pt idx="146">
                  <c:v>18.329999999999998</c:v>
                </c:pt>
                <c:pt idx="147">
                  <c:v>19.529999999999998</c:v>
                </c:pt>
                <c:pt idx="148">
                  <c:v>21.490000000000002</c:v>
                </c:pt>
                <c:pt idx="149">
                  <c:v>20.47</c:v>
                </c:pt>
                <c:pt idx="150">
                  <c:v>19.900000000000002</c:v>
                </c:pt>
                <c:pt idx="151">
                  <c:v>23.75</c:v>
                </c:pt>
                <c:pt idx="152">
                  <c:v>25.31</c:v>
                </c:pt>
                <c:pt idx="153">
                  <c:v>24.93</c:v>
                </c:pt>
                <c:pt idx="154">
                  <c:v>25.1</c:v>
                </c:pt>
                <c:pt idx="155">
                  <c:v>25.76</c:v>
                </c:pt>
                <c:pt idx="156">
                  <c:v>24.830000000000002</c:v>
                </c:pt>
                <c:pt idx="157">
                  <c:v>25.77</c:v>
                </c:pt>
                <c:pt idx="158">
                  <c:v>24.009999999999998</c:v>
                </c:pt>
                <c:pt idx="159">
                  <c:v>23.080000000000002</c:v>
                </c:pt>
                <c:pt idx="160">
                  <c:v>23.07</c:v>
                </c:pt>
                <c:pt idx="161">
                  <c:v>22.369999999999997</c:v>
                </c:pt>
                <c:pt idx="162">
                  <c:v>23.15</c:v>
                </c:pt>
                <c:pt idx="163">
                  <c:v>22.69</c:v>
                </c:pt>
                <c:pt idx="164">
                  <c:v>21.540000000000003</c:v>
                </c:pt>
                <c:pt idx="165">
                  <c:v>19.96</c:v>
                </c:pt>
                <c:pt idx="166">
                  <c:v>17.79</c:v>
                </c:pt>
                <c:pt idx="167">
                  <c:v>20.46</c:v>
                </c:pt>
                <c:pt idx="168">
                  <c:v>20.179999999999996</c:v>
                </c:pt>
                <c:pt idx="169">
                  <c:v>19.91</c:v>
                </c:pt>
                <c:pt idx="170">
                  <c:v>18.739999999999998</c:v>
                </c:pt>
                <c:pt idx="171">
                  <c:v>17.46</c:v>
                </c:pt>
                <c:pt idx="172">
                  <c:v>19.119999999999997</c:v>
                </c:pt>
                <c:pt idx="173">
                  <c:v>19.36</c:v>
                </c:pt>
                <c:pt idx="174">
                  <c:v>17.37</c:v>
                </c:pt>
                <c:pt idx="175">
                  <c:v>17.36</c:v>
                </c:pt>
                <c:pt idx="176">
                  <c:v>19.39</c:v>
                </c:pt>
                <c:pt idx="177">
                  <c:v>18.52</c:v>
                </c:pt>
                <c:pt idx="178">
                  <c:v>17.98</c:v>
                </c:pt>
                <c:pt idx="179">
                  <c:v>15.889999999999999</c:v>
                </c:pt>
                <c:pt idx="180">
                  <c:v>13.49</c:v>
                </c:pt>
                <c:pt idx="181">
                  <c:v>11.700000000000001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AF-404B-97B7-89AF17FCB7A7}"/>
            </c:ext>
          </c:extLst>
        </c:ser>
        <c:ser>
          <c:idx val="3"/>
          <c:order val="3"/>
          <c:tx>
            <c:strRef>
              <c:f>'Recent Winters'' Demand'!$E$1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Demand'!$E$2:$E$183</c:f>
              <c:numCache>
                <c:formatCode>General</c:formatCode>
                <c:ptCount val="182"/>
                <c:pt idx="0">
                  <c:v>9.31</c:v>
                </c:pt>
                <c:pt idx="1">
                  <c:v>11.59</c:v>
                </c:pt>
                <c:pt idx="2">
                  <c:v>14.450000000000001</c:v>
                </c:pt>
                <c:pt idx="3">
                  <c:v>13.51</c:v>
                </c:pt>
                <c:pt idx="4">
                  <c:v>11.459999999999999</c:v>
                </c:pt>
                <c:pt idx="5">
                  <c:v>10.88</c:v>
                </c:pt>
                <c:pt idx="6">
                  <c:v>13.21</c:v>
                </c:pt>
                <c:pt idx="7">
                  <c:v>12.079999999999998</c:v>
                </c:pt>
                <c:pt idx="8">
                  <c:v>13.96</c:v>
                </c:pt>
                <c:pt idx="9">
                  <c:v>13.2</c:v>
                </c:pt>
                <c:pt idx="10">
                  <c:v>13.15</c:v>
                </c:pt>
                <c:pt idx="11">
                  <c:v>13.09</c:v>
                </c:pt>
                <c:pt idx="12">
                  <c:v>12.57</c:v>
                </c:pt>
                <c:pt idx="13">
                  <c:v>16.650000000000002</c:v>
                </c:pt>
                <c:pt idx="14">
                  <c:v>15.759999999999998</c:v>
                </c:pt>
                <c:pt idx="15">
                  <c:v>13.08</c:v>
                </c:pt>
                <c:pt idx="16">
                  <c:v>14.82</c:v>
                </c:pt>
                <c:pt idx="17">
                  <c:v>14.67</c:v>
                </c:pt>
                <c:pt idx="18">
                  <c:v>14.14</c:v>
                </c:pt>
                <c:pt idx="19">
                  <c:v>14.88</c:v>
                </c:pt>
                <c:pt idx="20">
                  <c:v>15.950000000000001</c:v>
                </c:pt>
                <c:pt idx="21">
                  <c:v>15.870000000000001</c:v>
                </c:pt>
                <c:pt idx="22">
                  <c:v>16.170000000000002</c:v>
                </c:pt>
                <c:pt idx="23">
                  <c:v>15.16</c:v>
                </c:pt>
                <c:pt idx="24">
                  <c:v>15.29</c:v>
                </c:pt>
                <c:pt idx="25">
                  <c:v>15.21</c:v>
                </c:pt>
                <c:pt idx="26">
                  <c:v>17.649999999999999</c:v>
                </c:pt>
                <c:pt idx="27">
                  <c:v>22.26</c:v>
                </c:pt>
                <c:pt idx="28">
                  <c:v>20.400000000000002</c:v>
                </c:pt>
                <c:pt idx="29">
                  <c:v>21.439999999999998</c:v>
                </c:pt>
                <c:pt idx="30">
                  <c:v>19.48</c:v>
                </c:pt>
                <c:pt idx="31">
                  <c:v>15.93</c:v>
                </c:pt>
                <c:pt idx="32">
                  <c:v>16.3</c:v>
                </c:pt>
                <c:pt idx="33">
                  <c:v>16.21</c:v>
                </c:pt>
                <c:pt idx="34">
                  <c:v>18.439999999999998</c:v>
                </c:pt>
                <c:pt idx="35">
                  <c:v>19.07</c:v>
                </c:pt>
                <c:pt idx="36">
                  <c:v>22.3</c:v>
                </c:pt>
                <c:pt idx="37">
                  <c:v>20.409999999999997</c:v>
                </c:pt>
                <c:pt idx="38">
                  <c:v>23.080000000000002</c:v>
                </c:pt>
                <c:pt idx="39">
                  <c:v>24.51</c:v>
                </c:pt>
                <c:pt idx="40">
                  <c:v>22.5</c:v>
                </c:pt>
                <c:pt idx="41">
                  <c:v>23.759999999999998</c:v>
                </c:pt>
                <c:pt idx="42">
                  <c:v>24.98</c:v>
                </c:pt>
                <c:pt idx="43">
                  <c:v>26.45</c:v>
                </c:pt>
                <c:pt idx="44">
                  <c:v>27.81</c:v>
                </c:pt>
                <c:pt idx="45">
                  <c:v>26.14</c:v>
                </c:pt>
                <c:pt idx="46">
                  <c:v>23.230000000000004</c:v>
                </c:pt>
                <c:pt idx="47">
                  <c:v>23.060000000000002</c:v>
                </c:pt>
                <c:pt idx="48">
                  <c:v>25.66</c:v>
                </c:pt>
                <c:pt idx="49">
                  <c:v>27.22</c:v>
                </c:pt>
                <c:pt idx="50">
                  <c:v>24.49</c:v>
                </c:pt>
                <c:pt idx="51">
                  <c:v>25.619999999999997</c:v>
                </c:pt>
                <c:pt idx="52">
                  <c:v>24.39</c:v>
                </c:pt>
                <c:pt idx="53">
                  <c:v>20.62</c:v>
                </c:pt>
                <c:pt idx="54">
                  <c:v>19.587999999999997</c:v>
                </c:pt>
                <c:pt idx="55">
                  <c:v>18.989999999999998</c:v>
                </c:pt>
                <c:pt idx="56">
                  <c:v>18.809999999999999</c:v>
                </c:pt>
                <c:pt idx="57">
                  <c:v>19.73</c:v>
                </c:pt>
                <c:pt idx="58">
                  <c:v>20.669999999999998</c:v>
                </c:pt>
                <c:pt idx="59">
                  <c:v>25.259999999999998</c:v>
                </c:pt>
                <c:pt idx="60">
                  <c:v>25.159999999999997</c:v>
                </c:pt>
                <c:pt idx="61">
                  <c:v>25.79</c:v>
                </c:pt>
                <c:pt idx="62">
                  <c:v>29.77</c:v>
                </c:pt>
                <c:pt idx="63">
                  <c:v>26.799999999999997</c:v>
                </c:pt>
                <c:pt idx="64">
                  <c:v>29.230000000000004</c:v>
                </c:pt>
                <c:pt idx="65">
                  <c:v>26.5</c:v>
                </c:pt>
                <c:pt idx="66">
                  <c:v>21.08</c:v>
                </c:pt>
                <c:pt idx="67">
                  <c:v>19.43</c:v>
                </c:pt>
                <c:pt idx="68">
                  <c:v>21.720000000000002</c:v>
                </c:pt>
                <c:pt idx="69">
                  <c:v>24.89</c:v>
                </c:pt>
                <c:pt idx="70">
                  <c:v>23.79</c:v>
                </c:pt>
                <c:pt idx="71">
                  <c:v>26.659999999999997</c:v>
                </c:pt>
                <c:pt idx="72">
                  <c:v>26.89</c:v>
                </c:pt>
                <c:pt idx="73">
                  <c:v>25.110000000000003</c:v>
                </c:pt>
                <c:pt idx="74">
                  <c:v>24.01</c:v>
                </c:pt>
                <c:pt idx="75">
                  <c:v>24.490000000000002</c:v>
                </c:pt>
                <c:pt idx="76">
                  <c:v>26.729999999999997</c:v>
                </c:pt>
                <c:pt idx="77">
                  <c:v>28.2</c:v>
                </c:pt>
                <c:pt idx="78">
                  <c:v>26.18</c:v>
                </c:pt>
                <c:pt idx="79">
                  <c:v>21.380000000000003</c:v>
                </c:pt>
                <c:pt idx="80">
                  <c:v>21.97</c:v>
                </c:pt>
                <c:pt idx="81">
                  <c:v>20.95</c:v>
                </c:pt>
                <c:pt idx="82">
                  <c:v>21.53</c:v>
                </c:pt>
                <c:pt idx="83">
                  <c:v>21.28</c:v>
                </c:pt>
                <c:pt idx="84">
                  <c:v>21.040000000000003</c:v>
                </c:pt>
                <c:pt idx="85">
                  <c:v>20.45</c:v>
                </c:pt>
                <c:pt idx="86">
                  <c:v>19.48</c:v>
                </c:pt>
                <c:pt idx="87">
                  <c:v>19.03</c:v>
                </c:pt>
                <c:pt idx="88">
                  <c:v>18.14</c:v>
                </c:pt>
                <c:pt idx="89">
                  <c:v>18.68</c:v>
                </c:pt>
                <c:pt idx="90">
                  <c:v>21.49</c:v>
                </c:pt>
                <c:pt idx="91">
                  <c:v>21.400000000000002</c:v>
                </c:pt>
                <c:pt idx="92">
                  <c:v>19.63</c:v>
                </c:pt>
                <c:pt idx="93">
                  <c:v>20.11</c:v>
                </c:pt>
                <c:pt idx="94">
                  <c:v>21.73</c:v>
                </c:pt>
                <c:pt idx="95">
                  <c:v>22.17</c:v>
                </c:pt>
                <c:pt idx="96">
                  <c:v>22.07</c:v>
                </c:pt>
                <c:pt idx="97">
                  <c:v>22.86</c:v>
                </c:pt>
                <c:pt idx="98">
                  <c:v>22.03</c:v>
                </c:pt>
                <c:pt idx="99">
                  <c:v>22.15</c:v>
                </c:pt>
                <c:pt idx="100">
                  <c:v>22.1</c:v>
                </c:pt>
                <c:pt idx="101">
                  <c:v>23.839999999999996</c:v>
                </c:pt>
                <c:pt idx="102">
                  <c:v>20.77</c:v>
                </c:pt>
                <c:pt idx="103">
                  <c:v>21.3</c:v>
                </c:pt>
                <c:pt idx="104">
                  <c:v>23.78</c:v>
                </c:pt>
                <c:pt idx="105">
                  <c:v>23.439999999999998</c:v>
                </c:pt>
                <c:pt idx="106">
                  <c:v>22.16</c:v>
                </c:pt>
                <c:pt idx="107">
                  <c:v>23.630000000000003</c:v>
                </c:pt>
                <c:pt idx="108">
                  <c:v>24.99</c:v>
                </c:pt>
                <c:pt idx="109">
                  <c:v>25.84</c:v>
                </c:pt>
                <c:pt idx="110">
                  <c:v>27.389999999999997</c:v>
                </c:pt>
                <c:pt idx="111">
                  <c:v>30.560000000000002</c:v>
                </c:pt>
                <c:pt idx="112">
                  <c:v>30.59</c:v>
                </c:pt>
                <c:pt idx="113">
                  <c:v>28.770000000000003</c:v>
                </c:pt>
                <c:pt idx="114">
                  <c:v>25.89</c:v>
                </c:pt>
                <c:pt idx="115">
                  <c:v>26.43</c:v>
                </c:pt>
                <c:pt idx="116">
                  <c:v>24.23</c:v>
                </c:pt>
                <c:pt idx="117">
                  <c:v>23.090000000000003</c:v>
                </c:pt>
                <c:pt idx="118">
                  <c:v>25.709999999999997</c:v>
                </c:pt>
                <c:pt idx="119">
                  <c:v>26.93</c:v>
                </c:pt>
                <c:pt idx="120">
                  <c:v>25.049999999999997</c:v>
                </c:pt>
                <c:pt idx="121">
                  <c:v>21.65</c:v>
                </c:pt>
                <c:pt idx="122">
                  <c:v>20.63</c:v>
                </c:pt>
                <c:pt idx="123">
                  <c:v>19.770000000000003</c:v>
                </c:pt>
                <c:pt idx="124">
                  <c:v>20.729999999999997</c:v>
                </c:pt>
                <c:pt idx="125">
                  <c:v>22.72</c:v>
                </c:pt>
                <c:pt idx="126">
                  <c:v>25.300000000000004</c:v>
                </c:pt>
                <c:pt idx="127">
                  <c:v>25.58</c:v>
                </c:pt>
                <c:pt idx="128">
                  <c:v>27.51</c:v>
                </c:pt>
                <c:pt idx="129">
                  <c:v>24.89</c:v>
                </c:pt>
                <c:pt idx="130">
                  <c:v>21.7</c:v>
                </c:pt>
                <c:pt idx="131">
                  <c:v>22.720000000000002</c:v>
                </c:pt>
                <c:pt idx="132">
                  <c:v>26.749999999999996</c:v>
                </c:pt>
                <c:pt idx="133">
                  <c:v>28.240000000000002</c:v>
                </c:pt>
                <c:pt idx="134">
                  <c:v>26.41</c:v>
                </c:pt>
                <c:pt idx="135">
                  <c:v>24.41</c:v>
                </c:pt>
                <c:pt idx="136">
                  <c:v>23.979999999999997</c:v>
                </c:pt>
                <c:pt idx="137">
                  <c:v>21.28</c:v>
                </c:pt>
                <c:pt idx="138">
                  <c:v>21.619999999999997</c:v>
                </c:pt>
                <c:pt idx="139">
                  <c:v>24.46</c:v>
                </c:pt>
                <c:pt idx="140">
                  <c:v>25.029999999999998</c:v>
                </c:pt>
                <c:pt idx="141">
                  <c:v>25.43</c:v>
                </c:pt>
                <c:pt idx="142">
                  <c:v>24.700000000000003</c:v>
                </c:pt>
                <c:pt idx="143">
                  <c:v>24.35</c:v>
                </c:pt>
                <c:pt idx="144">
                  <c:v>21.529999999999998</c:v>
                </c:pt>
                <c:pt idx="145">
                  <c:v>21.3</c:v>
                </c:pt>
                <c:pt idx="146">
                  <c:v>24.119999999999997</c:v>
                </c:pt>
                <c:pt idx="147">
                  <c:v>26.369999999999997</c:v>
                </c:pt>
                <c:pt idx="148">
                  <c:v>26.590000000000003</c:v>
                </c:pt>
                <c:pt idx="149">
                  <c:v>25.91</c:v>
                </c:pt>
                <c:pt idx="150">
                  <c:v>26.47</c:v>
                </c:pt>
                <c:pt idx="151">
                  <c:v>24.259999999999998</c:v>
                </c:pt>
                <c:pt idx="152">
                  <c:v>23.83</c:v>
                </c:pt>
                <c:pt idx="153">
                  <c:v>25.33</c:v>
                </c:pt>
                <c:pt idx="154">
                  <c:v>25.43</c:v>
                </c:pt>
                <c:pt idx="155">
                  <c:v>27.560000000000002</c:v>
                </c:pt>
                <c:pt idx="156">
                  <c:v>28.3</c:v>
                </c:pt>
                <c:pt idx="157">
                  <c:v>26.389999999999997</c:v>
                </c:pt>
                <c:pt idx="158">
                  <c:v>21.43</c:v>
                </c:pt>
                <c:pt idx="159">
                  <c:v>20.82</c:v>
                </c:pt>
                <c:pt idx="160">
                  <c:v>24.24</c:v>
                </c:pt>
                <c:pt idx="161">
                  <c:v>20.970000000000002</c:v>
                </c:pt>
                <c:pt idx="162">
                  <c:v>19.59</c:v>
                </c:pt>
                <c:pt idx="163">
                  <c:v>23.67</c:v>
                </c:pt>
                <c:pt idx="164">
                  <c:v>23.290000000000003</c:v>
                </c:pt>
                <c:pt idx="165">
                  <c:v>20.349999999999998</c:v>
                </c:pt>
                <c:pt idx="166">
                  <c:v>21.740000000000002</c:v>
                </c:pt>
                <c:pt idx="167">
                  <c:v>21.54</c:v>
                </c:pt>
                <c:pt idx="168">
                  <c:v>21.07</c:v>
                </c:pt>
                <c:pt idx="169">
                  <c:v>21.69</c:v>
                </c:pt>
                <c:pt idx="170">
                  <c:v>25.52</c:v>
                </c:pt>
                <c:pt idx="171">
                  <c:v>23.840000000000003</c:v>
                </c:pt>
                <c:pt idx="172">
                  <c:v>22.07</c:v>
                </c:pt>
                <c:pt idx="173">
                  <c:v>20.05</c:v>
                </c:pt>
                <c:pt idx="174">
                  <c:v>20.479999999999997</c:v>
                </c:pt>
                <c:pt idx="175">
                  <c:v>17.649999999999999</c:v>
                </c:pt>
                <c:pt idx="176">
                  <c:v>16.98</c:v>
                </c:pt>
                <c:pt idx="177">
                  <c:v>17.559999999999999</c:v>
                </c:pt>
                <c:pt idx="178">
                  <c:v>18.41</c:v>
                </c:pt>
                <c:pt idx="179">
                  <c:v>19.340000000000003</c:v>
                </c:pt>
                <c:pt idx="180">
                  <c:v>21.400000000000002</c:v>
                </c:pt>
                <c:pt idx="181">
                  <c:v>21.81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AF-404B-97B7-89AF17FCB7A7}"/>
            </c:ext>
          </c:extLst>
        </c:ser>
        <c:ser>
          <c:idx val="2"/>
          <c:order val="4"/>
          <c:tx>
            <c:strRef>
              <c:f>'Recent Winters'' Demand'!$F$1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Demand'!$F$2:$F$183</c:f>
              <c:numCache>
                <c:formatCode>General</c:formatCode>
                <c:ptCount val="182"/>
                <c:pt idx="0">
                  <c:v>14.36</c:v>
                </c:pt>
                <c:pt idx="1">
                  <c:v>11.459999999999999</c:v>
                </c:pt>
                <c:pt idx="2">
                  <c:v>12.5</c:v>
                </c:pt>
                <c:pt idx="3">
                  <c:v>11.94</c:v>
                </c:pt>
                <c:pt idx="4">
                  <c:v>11.809999999999999</c:v>
                </c:pt>
                <c:pt idx="5">
                  <c:v>13.629999999999999</c:v>
                </c:pt>
                <c:pt idx="6">
                  <c:v>14.5</c:v>
                </c:pt>
                <c:pt idx="7">
                  <c:v>14.34</c:v>
                </c:pt>
                <c:pt idx="8">
                  <c:v>12</c:v>
                </c:pt>
                <c:pt idx="9">
                  <c:v>9.94</c:v>
                </c:pt>
                <c:pt idx="10">
                  <c:v>10.74</c:v>
                </c:pt>
                <c:pt idx="11">
                  <c:v>11.44</c:v>
                </c:pt>
                <c:pt idx="12">
                  <c:v>8.7799999999999994</c:v>
                </c:pt>
                <c:pt idx="13">
                  <c:v>12.78</c:v>
                </c:pt>
                <c:pt idx="14">
                  <c:v>16.010000000000002</c:v>
                </c:pt>
                <c:pt idx="15">
                  <c:v>13.309999999999999</c:v>
                </c:pt>
                <c:pt idx="16">
                  <c:v>14.18</c:v>
                </c:pt>
                <c:pt idx="17">
                  <c:v>15.120000000000001</c:v>
                </c:pt>
                <c:pt idx="18">
                  <c:v>15.5</c:v>
                </c:pt>
                <c:pt idx="19">
                  <c:v>14.35</c:v>
                </c:pt>
                <c:pt idx="20">
                  <c:v>11.75</c:v>
                </c:pt>
                <c:pt idx="21">
                  <c:v>16.96</c:v>
                </c:pt>
                <c:pt idx="22">
                  <c:v>14.959999999999999</c:v>
                </c:pt>
                <c:pt idx="23">
                  <c:v>16.380000000000003</c:v>
                </c:pt>
                <c:pt idx="24">
                  <c:v>18.59</c:v>
                </c:pt>
                <c:pt idx="25">
                  <c:v>18.709999999999997</c:v>
                </c:pt>
                <c:pt idx="26">
                  <c:v>20.959999999999997</c:v>
                </c:pt>
                <c:pt idx="27">
                  <c:v>21.61</c:v>
                </c:pt>
                <c:pt idx="28">
                  <c:v>25.13</c:v>
                </c:pt>
                <c:pt idx="29">
                  <c:v>25.88</c:v>
                </c:pt>
                <c:pt idx="30">
                  <c:v>23.25</c:v>
                </c:pt>
                <c:pt idx="31">
                  <c:v>22.55</c:v>
                </c:pt>
                <c:pt idx="32">
                  <c:v>23.17</c:v>
                </c:pt>
                <c:pt idx="33">
                  <c:v>17.130000000000003</c:v>
                </c:pt>
                <c:pt idx="34">
                  <c:v>17.82</c:v>
                </c:pt>
                <c:pt idx="35">
                  <c:v>18.47</c:v>
                </c:pt>
                <c:pt idx="36">
                  <c:v>17.75</c:v>
                </c:pt>
                <c:pt idx="37">
                  <c:v>16.920000000000002</c:v>
                </c:pt>
                <c:pt idx="38">
                  <c:v>19.87</c:v>
                </c:pt>
                <c:pt idx="39">
                  <c:v>17.850000000000001</c:v>
                </c:pt>
                <c:pt idx="40">
                  <c:v>16.84</c:v>
                </c:pt>
                <c:pt idx="41">
                  <c:v>16.79</c:v>
                </c:pt>
                <c:pt idx="42">
                  <c:v>19.889999999999997</c:v>
                </c:pt>
                <c:pt idx="43">
                  <c:v>18.420000000000002</c:v>
                </c:pt>
                <c:pt idx="44">
                  <c:v>16.29</c:v>
                </c:pt>
                <c:pt idx="45">
                  <c:v>17.810000000000002</c:v>
                </c:pt>
                <c:pt idx="46">
                  <c:v>18.299999999999997</c:v>
                </c:pt>
                <c:pt idx="47">
                  <c:v>17.03</c:v>
                </c:pt>
                <c:pt idx="48">
                  <c:v>20.05</c:v>
                </c:pt>
                <c:pt idx="49">
                  <c:v>24.150000000000002</c:v>
                </c:pt>
                <c:pt idx="50">
                  <c:v>26.53</c:v>
                </c:pt>
                <c:pt idx="51">
                  <c:v>28.87</c:v>
                </c:pt>
                <c:pt idx="52">
                  <c:v>29.39</c:v>
                </c:pt>
                <c:pt idx="53">
                  <c:v>27.07</c:v>
                </c:pt>
                <c:pt idx="54">
                  <c:v>24.81</c:v>
                </c:pt>
                <c:pt idx="55">
                  <c:v>25.17</c:v>
                </c:pt>
                <c:pt idx="56">
                  <c:v>27.18</c:v>
                </c:pt>
                <c:pt idx="57">
                  <c:v>24.69</c:v>
                </c:pt>
                <c:pt idx="58">
                  <c:v>19.95</c:v>
                </c:pt>
                <c:pt idx="59">
                  <c:v>20.490000000000002</c:v>
                </c:pt>
                <c:pt idx="60">
                  <c:v>22.44</c:v>
                </c:pt>
                <c:pt idx="61">
                  <c:v>20.45</c:v>
                </c:pt>
                <c:pt idx="62">
                  <c:v>18.22</c:v>
                </c:pt>
                <c:pt idx="63">
                  <c:v>21.880000000000003</c:v>
                </c:pt>
                <c:pt idx="64">
                  <c:v>25.979999999999997</c:v>
                </c:pt>
                <c:pt idx="65">
                  <c:v>22.830000000000002</c:v>
                </c:pt>
                <c:pt idx="66">
                  <c:v>19.7</c:v>
                </c:pt>
                <c:pt idx="67">
                  <c:v>20.79</c:v>
                </c:pt>
                <c:pt idx="68">
                  <c:v>21.3</c:v>
                </c:pt>
                <c:pt idx="69">
                  <c:v>21.339999999999996</c:v>
                </c:pt>
                <c:pt idx="70">
                  <c:v>24.42</c:v>
                </c:pt>
                <c:pt idx="71">
                  <c:v>24.659999999999997</c:v>
                </c:pt>
                <c:pt idx="72">
                  <c:v>25.05</c:v>
                </c:pt>
                <c:pt idx="73">
                  <c:v>27.44</c:v>
                </c:pt>
                <c:pt idx="74">
                  <c:v>31.24</c:v>
                </c:pt>
                <c:pt idx="75">
                  <c:v>26.78</c:v>
                </c:pt>
                <c:pt idx="76">
                  <c:v>24.71</c:v>
                </c:pt>
                <c:pt idx="77">
                  <c:v>26</c:v>
                </c:pt>
                <c:pt idx="78">
                  <c:v>23.37</c:v>
                </c:pt>
                <c:pt idx="79">
                  <c:v>24.24</c:v>
                </c:pt>
                <c:pt idx="80">
                  <c:v>23.97</c:v>
                </c:pt>
                <c:pt idx="81">
                  <c:v>22.39</c:v>
                </c:pt>
                <c:pt idx="82">
                  <c:v>19.599999999999998</c:v>
                </c:pt>
                <c:pt idx="83">
                  <c:v>18.579999999999998</c:v>
                </c:pt>
                <c:pt idx="84">
                  <c:v>21.63</c:v>
                </c:pt>
                <c:pt idx="85">
                  <c:v>17.97</c:v>
                </c:pt>
                <c:pt idx="86">
                  <c:v>17.579999999999998</c:v>
                </c:pt>
                <c:pt idx="87">
                  <c:v>21.799999999999997</c:v>
                </c:pt>
                <c:pt idx="88">
                  <c:v>20.96</c:v>
                </c:pt>
                <c:pt idx="89">
                  <c:v>18.279999999999998</c:v>
                </c:pt>
                <c:pt idx="90">
                  <c:v>18.14</c:v>
                </c:pt>
                <c:pt idx="91">
                  <c:v>18.880000000000003</c:v>
                </c:pt>
                <c:pt idx="92">
                  <c:v>19.980000000000004</c:v>
                </c:pt>
                <c:pt idx="93">
                  <c:v>28.05</c:v>
                </c:pt>
                <c:pt idx="94">
                  <c:v>30.450000000000003</c:v>
                </c:pt>
                <c:pt idx="95">
                  <c:v>31.14</c:v>
                </c:pt>
                <c:pt idx="96">
                  <c:v>28.09</c:v>
                </c:pt>
                <c:pt idx="97">
                  <c:v>23.590000000000003</c:v>
                </c:pt>
                <c:pt idx="98">
                  <c:v>22.88</c:v>
                </c:pt>
                <c:pt idx="99">
                  <c:v>25.09</c:v>
                </c:pt>
                <c:pt idx="100">
                  <c:v>28.360000000000003</c:v>
                </c:pt>
                <c:pt idx="101">
                  <c:v>29.75</c:v>
                </c:pt>
                <c:pt idx="102">
                  <c:v>26.490000000000002</c:v>
                </c:pt>
                <c:pt idx="103">
                  <c:v>20.94</c:v>
                </c:pt>
                <c:pt idx="104">
                  <c:v>20.54</c:v>
                </c:pt>
                <c:pt idx="105">
                  <c:v>25.56</c:v>
                </c:pt>
                <c:pt idx="106">
                  <c:v>23.17</c:v>
                </c:pt>
                <c:pt idx="107">
                  <c:v>25.12</c:v>
                </c:pt>
                <c:pt idx="108">
                  <c:v>27.39</c:v>
                </c:pt>
                <c:pt idx="109">
                  <c:v>29.9</c:v>
                </c:pt>
                <c:pt idx="110">
                  <c:v>25.270000000000003</c:v>
                </c:pt>
                <c:pt idx="111">
                  <c:v>24.589999999999996</c:v>
                </c:pt>
                <c:pt idx="112">
                  <c:v>27.269999999999996</c:v>
                </c:pt>
                <c:pt idx="113">
                  <c:v>29.55</c:v>
                </c:pt>
                <c:pt idx="114">
                  <c:v>31.580000000000002</c:v>
                </c:pt>
                <c:pt idx="115">
                  <c:v>28.959999999999997</c:v>
                </c:pt>
                <c:pt idx="116">
                  <c:v>22.85</c:v>
                </c:pt>
                <c:pt idx="117">
                  <c:v>22.330000000000002</c:v>
                </c:pt>
                <c:pt idx="118">
                  <c:v>24.66</c:v>
                </c:pt>
                <c:pt idx="119">
                  <c:v>28.39</c:v>
                </c:pt>
                <c:pt idx="120">
                  <c:v>30.65</c:v>
                </c:pt>
                <c:pt idx="121">
                  <c:v>31.8</c:v>
                </c:pt>
                <c:pt idx="122">
                  <c:v>34.81</c:v>
                </c:pt>
                <c:pt idx="123">
                  <c:v>34.980000000000004</c:v>
                </c:pt>
                <c:pt idx="124">
                  <c:v>31.13</c:v>
                </c:pt>
                <c:pt idx="125">
                  <c:v>29.9</c:v>
                </c:pt>
                <c:pt idx="126">
                  <c:v>25.349999999999998</c:v>
                </c:pt>
                <c:pt idx="127">
                  <c:v>27.090000000000003</c:v>
                </c:pt>
                <c:pt idx="128">
                  <c:v>23.979999999999997</c:v>
                </c:pt>
                <c:pt idx="129">
                  <c:v>24.259999999999998</c:v>
                </c:pt>
                <c:pt idx="130">
                  <c:v>23.310000000000002</c:v>
                </c:pt>
                <c:pt idx="131">
                  <c:v>23.12</c:v>
                </c:pt>
                <c:pt idx="132">
                  <c:v>23.6</c:v>
                </c:pt>
                <c:pt idx="133">
                  <c:v>26.459999999999997</c:v>
                </c:pt>
                <c:pt idx="134">
                  <c:v>25.08</c:v>
                </c:pt>
                <c:pt idx="135">
                  <c:v>21.53</c:v>
                </c:pt>
                <c:pt idx="136">
                  <c:v>22.4</c:v>
                </c:pt>
                <c:pt idx="137">
                  <c:v>20.509999999999998</c:v>
                </c:pt>
                <c:pt idx="138">
                  <c:v>18.37</c:v>
                </c:pt>
                <c:pt idx="139">
                  <c:v>18.68</c:v>
                </c:pt>
                <c:pt idx="140">
                  <c:v>20.52</c:v>
                </c:pt>
                <c:pt idx="141">
                  <c:v>22.43</c:v>
                </c:pt>
                <c:pt idx="142">
                  <c:v>20.73</c:v>
                </c:pt>
                <c:pt idx="143">
                  <c:v>17.830000000000002</c:v>
                </c:pt>
                <c:pt idx="144">
                  <c:v>19.3</c:v>
                </c:pt>
                <c:pt idx="145">
                  <c:v>17.29</c:v>
                </c:pt>
                <c:pt idx="146">
                  <c:v>17.62</c:v>
                </c:pt>
                <c:pt idx="147">
                  <c:v>20.21</c:v>
                </c:pt>
                <c:pt idx="148">
                  <c:v>18.759999999999998</c:v>
                </c:pt>
                <c:pt idx="149">
                  <c:v>18.13</c:v>
                </c:pt>
                <c:pt idx="150">
                  <c:v>20.75</c:v>
                </c:pt>
                <c:pt idx="151">
                  <c:v>20.509999999999998</c:v>
                </c:pt>
                <c:pt idx="152">
                  <c:v>17.399999999999999</c:v>
                </c:pt>
                <c:pt idx="153">
                  <c:v>19.649999999999999</c:v>
                </c:pt>
                <c:pt idx="154">
                  <c:v>22.39</c:v>
                </c:pt>
                <c:pt idx="155">
                  <c:v>22.740000000000002</c:v>
                </c:pt>
                <c:pt idx="156">
                  <c:v>19.95</c:v>
                </c:pt>
                <c:pt idx="157">
                  <c:v>22.08</c:v>
                </c:pt>
                <c:pt idx="158">
                  <c:v>23.75</c:v>
                </c:pt>
                <c:pt idx="159">
                  <c:v>19.91</c:v>
                </c:pt>
                <c:pt idx="160">
                  <c:v>22.160000000000004</c:v>
                </c:pt>
                <c:pt idx="161">
                  <c:v>22.59</c:v>
                </c:pt>
                <c:pt idx="162">
                  <c:v>24.12</c:v>
                </c:pt>
                <c:pt idx="163">
                  <c:v>22.53</c:v>
                </c:pt>
                <c:pt idx="164">
                  <c:v>20.650000000000002</c:v>
                </c:pt>
                <c:pt idx="165">
                  <c:v>20.28</c:v>
                </c:pt>
                <c:pt idx="166">
                  <c:v>19.580000000000002</c:v>
                </c:pt>
                <c:pt idx="167">
                  <c:v>20.5</c:v>
                </c:pt>
                <c:pt idx="168">
                  <c:v>24.29</c:v>
                </c:pt>
                <c:pt idx="169">
                  <c:v>19.989999999999998</c:v>
                </c:pt>
                <c:pt idx="170">
                  <c:v>20.21</c:v>
                </c:pt>
                <c:pt idx="171">
                  <c:v>18.55</c:v>
                </c:pt>
                <c:pt idx="172">
                  <c:v>17.920000000000002</c:v>
                </c:pt>
                <c:pt idx="173">
                  <c:v>17.46</c:v>
                </c:pt>
                <c:pt idx="174">
                  <c:v>15.780000000000001</c:v>
                </c:pt>
                <c:pt idx="175">
                  <c:v>16.970000000000002</c:v>
                </c:pt>
                <c:pt idx="176">
                  <c:v>17.2</c:v>
                </c:pt>
                <c:pt idx="177">
                  <c:v>17.52</c:v>
                </c:pt>
                <c:pt idx="178">
                  <c:v>16.329999999999998</c:v>
                </c:pt>
                <c:pt idx="179">
                  <c:v>16.16</c:v>
                </c:pt>
                <c:pt idx="180">
                  <c:v>14.93</c:v>
                </c:pt>
                <c:pt idx="181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AF-404B-97B7-89AF17FCB7A7}"/>
            </c:ext>
          </c:extLst>
        </c:ser>
        <c:ser>
          <c:idx val="1"/>
          <c:order val="5"/>
          <c:tx>
            <c:strRef>
              <c:f>'Recent Winters'' Demand'!$G$1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Demand'!$G$2:$G$183</c:f>
              <c:numCache>
                <c:formatCode>General</c:formatCode>
                <c:ptCount val="182"/>
                <c:pt idx="0">
                  <c:v>9.52</c:v>
                </c:pt>
                <c:pt idx="1">
                  <c:v>10.930000000000001</c:v>
                </c:pt>
                <c:pt idx="2">
                  <c:v>12.98</c:v>
                </c:pt>
                <c:pt idx="3">
                  <c:v>13.56</c:v>
                </c:pt>
                <c:pt idx="4">
                  <c:v>11.5</c:v>
                </c:pt>
                <c:pt idx="5">
                  <c:v>13.73</c:v>
                </c:pt>
                <c:pt idx="6">
                  <c:v>10.610000000000001</c:v>
                </c:pt>
                <c:pt idx="7">
                  <c:v>12.41</c:v>
                </c:pt>
                <c:pt idx="8">
                  <c:v>12.62</c:v>
                </c:pt>
                <c:pt idx="9">
                  <c:v>11.98</c:v>
                </c:pt>
                <c:pt idx="10">
                  <c:v>11.05</c:v>
                </c:pt>
                <c:pt idx="11">
                  <c:v>13.360000000000001</c:v>
                </c:pt>
                <c:pt idx="12">
                  <c:v>12.009999999999998</c:v>
                </c:pt>
                <c:pt idx="13">
                  <c:v>11.03</c:v>
                </c:pt>
                <c:pt idx="14">
                  <c:v>10.65</c:v>
                </c:pt>
                <c:pt idx="15">
                  <c:v>9.7999999999999989</c:v>
                </c:pt>
                <c:pt idx="16">
                  <c:v>13</c:v>
                </c:pt>
                <c:pt idx="17">
                  <c:v>15.629999999999999</c:v>
                </c:pt>
                <c:pt idx="18">
                  <c:v>15.25</c:v>
                </c:pt>
                <c:pt idx="19">
                  <c:v>14.11</c:v>
                </c:pt>
                <c:pt idx="20">
                  <c:v>13.52</c:v>
                </c:pt>
                <c:pt idx="21">
                  <c:v>14.29</c:v>
                </c:pt>
                <c:pt idx="22">
                  <c:v>14.81</c:v>
                </c:pt>
                <c:pt idx="23">
                  <c:v>13.55</c:v>
                </c:pt>
                <c:pt idx="24">
                  <c:v>14.01</c:v>
                </c:pt>
                <c:pt idx="25">
                  <c:v>14.950000000000001</c:v>
                </c:pt>
                <c:pt idx="26">
                  <c:v>14.649999999999999</c:v>
                </c:pt>
                <c:pt idx="27">
                  <c:v>13.49</c:v>
                </c:pt>
                <c:pt idx="28">
                  <c:v>15.340000000000002</c:v>
                </c:pt>
                <c:pt idx="29">
                  <c:v>19.54</c:v>
                </c:pt>
                <c:pt idx="30">
                  <c:v>18.570000000000004</c:v>
                </c:pt>
                <c:pt idx="31">
                  <c:v>18.820000000000004</c:v>
                </c:pt>
                <c:pt idx="32">
                  <c:v>19.880000000000003</c:v>
                </c:pt>
                <c:pt idx="33">
                  <c:v>18.440000000000001</c:v>
                </c:pt>
                <c:pt idx="34">
                  <c:v>15.51</c:v>
                </c:pt>
                <c:pt idx="35">
                  <c:v>18.14</c:v>
                </c:pt>
                <c:pt idx="36">
                  <c:v>21.72</c:v>
                </c:pt>
                <c:pt idx="37">
                  <c:v>21.770000000000003</c:v>
                </c:pt>
                <c:pt idx="38">
                  <c:v>22.87</c:v>
                </c:pt>
                <c:pt idx="39">
                  <c:v>19.18</c:v>
                </c:pt>
                <c:pt idx="40">
                  <c:v>17.62</c:v>
                </c:pt>
                <c:pt idx="41">
                  <c:v>17.73</c:v>
                </c:pt>
                <c:pt idx="42">
                  <c:v>19.05</c:v>
                </c:pt>
                <c:pt idx="43">
                  <c:v>24.44</c:v>
                </c:pt>
                <c:pt idx="44">
                  <c:v>22.14</c:v>
                </c:pt>
                <c:pt idx="45">
                  <c:v>19.159999999999997</c:v>
                </c:pt>
                <c:pt idx="46">
                  <c:v>18.32</c:v>
                </c:pt>
                <c:pt idx="47">
                  <c:v>22.32</c:v>
                </c:pt>
                <c:pt idx="48">
                  <c:v>21.029999999999998</c:v>
                </c:pt>
                <c:pt idx="49">
                  <c:v>20.16</c:v>
                </c:pt>
                <c:pt idx="50">
                  <c:v>20.689999999999998</c:v>
                </c:pt>
                <c:pt idx="51">
                  <c:v>18.72</c:v>
                </c:pt>
                <c:pt idx="52">
                  <c:v>16.239999999999998</c:v>
                </c:pt>
                <c:pt idx="53">
                  <c:v>19.100000000000001</c:v>
                </c:pt>
                <c:pt idx="54">
                  <c:v>23.89</c:v>
                </c:pt>
                <c:pt idx="55">
                  <c:v>23.36</c:v>
                </c:pt>
                <c:pt idx="56">
                  <c:v>23.68</c:v>
                </c:pt>
                <c:pt idx="57">
                  <c:v>25.09</c:v>
                </c:pt>
                <c:pt idx="58">
                  <c:v>26.310000000000002</c:v>
                </c:pt>
                <c:pt idx="59">
                  <c:v>28.35</c:v>
                </c:pt>
                <c:pt idx="60">
                  <c:v>28.73</c:v>
                </c:pt>
                <c:pt idx="61">
                  <c:v>30.1</c:v>
                </c:pt>
                <c:pt idx="62">
                  <c:v>26.130000000000003</c:v>
                </c:pt>
                <c:pt idx="63">
                  <c:v>24.14</c:v>
                </c:pt>
                <c:pt idx="64">
                  <c:v>25.38</c:v>
                </c:pt>
                <c:pt idx="65">
                  <c:v>23.91</c:v>
                </c:pt>
                <c:pt idx="66">
                  <c:v>20.409999999999997</c:v>
                </c:pt>
                <c:pt idx="67">
                  <c:v>22.009999999999998</c:v>
                </c:pt>
                <c:pt idx="68">
                  <c:v>27.17</c:v>
                </c:pt>
                <c:pt idx="69">
                  <c:v>29.7</c:v>
                </c:pt>
                <c:pt idx="70">
                  <c:v>29.62</c:v>
                </c:pt>
                <c:pt idx="71">
                  <c:v>31.98</c:v>
                </c:pt>
                <c:pt idx="72">
                  <c:v>31.88</c:v>
                </c:pt>
                <c:pt idx="73">
                  <c:v>26.99</c:v>
                </c:pt>
                <c:pt idx="74">
                  <c:v>29.480000000000004</c:v>
                </c:pt>
                <c:pt idx="75">
                  <c:v>29.76</c:v>
                </c:pt>
                <c:pt idx="76">
                  <c:v>28.81</c:v>
                </c:pt>
                <c:pt idx="77">
                  <c:v>26.43</c:v>
                </c:pt>
                <c:pt idx="78">
                  <c:v>28.169999999999998</c:v>
                </c:pt>
                <c:pt idx="79">
                  <c:v>27.73</c:v>
                </c:pt>
                <c:pt idx="80">
                  <c:v>23.569999999999997</c:v>
                </c:pt>
                <c:pt idx="81">
                  <c:v>20.52</c:v>
                </c:pt>
                <c:pt idx="82">
                  <c:v>20.45</c:v>
                </c:pt>
                <c:pt idx="83">
                  <c:v>20.41</c:v>
                </c:pt>
                <c:pt idx="84">
                  <c:v>18.600000000000001</c:v>
                </c:pt>
                <c:pt idx="85">
                  <c:v>17.45</c:v>
                </c:pt>
                <c:pt idx="86">
                  <c:v>22.76</c:v>
                </c:pt>
                <c:pt idx="87">
                  <c:v>27.61</c:v>
                </c:pt>
                <c:pt idx="88">
                  <c:v>29.099999999999998</c:v>
                </c:pt>
                <c:pt idx="89">
                  <c:v>26.71</c:v>
                </c:pt>
                <c:pt idx="90">
                  <c:v>19.059999999999999</c:v>
                </c:pt>
                <c:pt idx="91">
                  <c:v>19.190000000000001</c:v>
                </c:pt>
                <c:pt idx="92">
                  <c:v>23.790000000000003</c:v>
                </c:pt>
                <c:pt idx="93">
                  <c:v>24.37</c:v>
                </c:pt>
                <c:pt idx="94">
                  <c:v>24.79</c:v>
                </c:pt>
                <c:pt idx="95">
                  <c:v>24.27</c:v>
                </c:pt>
                <c:pt idx="96">
                  <c:v>26.830000000000002</c:v>
                </c:pt>
                <c:pt idx="97">
                  <c:v>29.43</c:v>
                </c:pt>
                <c:pt idx="98">
                  <c:v>30.45</c:v>
                </c:pt>
                <c:pt idx="99">
                  <c:v>33.21</c:v>
                </c:pt>
                <c:pt idx="100">
                  <c:v>29.32</c:v>
                </c:pt>
                <c:pt idx="101">
                  <c:v>27.64</c:v>
                </c:pt>
                <c:pt idx="102">
                  <c:v>29.86</c:v>
                </c:pt>
                <c:pt idx="103">
                  <c:v>29.450000000000003</c:v>
                </c:pt>
                <c:pt idx="104">
                  <c:v>25.669999999999998</c:v>
                </c:pt>
                <c:pt idx="105">
                  <c:v>26.240000000000002</c:v>
                </c:pt>
                <c:pt idx="106">
                  <c:v>24.759999999999998</c:v>
                </c:pt>
                <c:pt idx="107">
                  <c:v>28.729999999999997</c:v>
                </c:pt>
                <c:pt idx="108">
                  <c:v>29.82</c:v>
                </c:pt>
                <c:pt idx="109">
                  <c:v>28.819999999999997</c:v>
                </c:pt>
                <c:pt idx="110">
                  <c:v>29.78</c:v>
                </c:pt>
                <c:pt idx="111">
                  <c:v>27.9</c:v>
                </c:pt>
                <c:pt idx="112">
                  <c:v>26.189999999999998</c:v>
                </c:pt>
                <c:pt idx="113">
                  <c:v>25.179999999999996</c:v>
                </c:pt>
                <c:pt idx="114">
                  <c:v>21.830000000000002</c:v>
                </c:pt>
                <c:pt idx="115">
                  <c:v>23.400000000000002</c:v>
                </c:pt>
                <c:pt idx="116">
                  <c:v>26.7</c:v>
                </c:pt>
                <c:pt idx="117">
                  <c:v>26.78</c:v>
                </c:pt>
                <c:pt idx="118">
                  <c:v>22.29</c:v>
                </c:pt>
                <c:pt idx="119">
                  <c:v>20.770000000000003</c:v>
                </c:pt>
                <c:pt idx="120">
                  <c:v>25.029999999999998</c:v>
                </c:pt>
                <c:pt idx="121">
                  <c:v>27.25</c:v>
                </c:pt>
                <c:pt idx="122">
                  <c:v>26.500000000000004</c:v>
                </c:pt>
                <c:pt idx="123">
                  <c:v>26.520000000000003</c:v>
                </c:pt>
                <c:pt idx="124">
                  <c:v>28.46</c:v>
                </c:pt>
                <c:pt idx="125">
                  <c:v>27.5</c:v>
                </c:pt>
                <c:pt idx="126">
                  <c:v>29.03</c:v>
                </c:pt>
                <c:pt idx="127">
                  <c:v>31.75</c:v>
                </c:pt>
                <c:pt idx="128">
                  <c:v>32.479999999999997</c:v>
                </c:pt>
                <c:pt idx="129">
                  <c:v>31.150000000000002</c:v>
                </c:pt>
                <c:pt idx="130">
                  <c:v>29.04</c:v>
                </c:pt>
                <c:pt idx="131">
                  <c:v>30.18</c:v>
                </c:pt>
                <c:pt idx="132">
                  <c:v>25.16</c:v>
                </c:pt>
                <c:pt idx="133">
                  <c:v>25.93</c:v>
                </c:pt>
                <c:pt idx="134">
                  <c:v>30.09</c:v>
                </c:pt>
                <c:pt idx="135">
                  <c:v>30.01</c:v>
                </c:pt>
                <c:pt idx="136">
                  <c:v>28.03</c:v>
                </c:pt>
                <c:pt idx="137">
                  <c:v>25.490000000000002</c:v>
                </c:pt>
                <c:pt idx="138">
                  <c:v>27.98</c:v>
                </c:pt>
                <c:pt idx="139">
                  <c:v>25.34</c:v>
                </c:pt>
                <c:pt idx="140">
                  <c:v>24.790000000000003</c:v>
                </c:pt>
                <c:pt idx="141">
                  <c:v>23.16</c:v>
                </c:pt>
                <c:pt idx="142">
                  <c:v>24.15</c:v>
                </c:pt>
                <c:pt idx="143">
                  <c:v>26.58</c:v>
                </c:pt>
                <c:pt idx="144">
                  <c:v>28.22</c:v>
                </c:pt>
                <c:pt idx="145">
                  <c:v>29.07</c:v>
                </c:pt>
                <c:pt idx="146">
                  <c:v>26.93</c:v>
                </c:pt>
                <c:pt idx="147">
                  <c:v>28.07</c:v>
                </c:pt>
                <c:pt idx="148">
                  <c:v>32.65</c:v>
                </c:pt>
                <c:pt idx="149">
                  <c:v>34.64</c:v>
                </c:pt>
                <c:pt idx="150">
                  <c:v>38.190000000000005</c:v>
                </c:pt>
                <c:pt idx="151">
                  <c:v>42.57</c:v>
                </c:pt>
                <c:pt idx="152">
                  <c:v>38.159999999999997</c:v>
                </c:pt>
                <c:pt idx="153">
                  <c:v>33.82</c:v>
                </c:pt>
                <c:pt idx="154">
                  <c:v>27.5</c:v>
                </c:pt>
                <c:pt idx="155">
                  <c:v>24.810000000000002</c:v>
                </c:pt>
                <c:pt idx="156">
                  <c:v>26.77</c:v>
                </c:pt>
                <c:pt idx="157">
                  <c:v>25.75</c:v>
                </c:pt>
                <c:pt idx="158">
                  <c:v>26.31</c:v>
                </c:pt>
                <c:pt idx="159">
                  <c:v>26.54</c:v>
                </c:pt>
                <c:pt idx="160">
                  <c:v>21.49</c:v>
                </c:pt>
                <c:pt idx="161">
                  <c:v>21.98</c:v>
                </c:pt>
                <c:pt idx="162">
                  <c:v>22.159999999999997</c:v>
                </c:pt>
                <c:pt idx="163">
                  <c:v>19.920000000000002</c:v>
                </c:pt>
                <c:pt idx="164">
                  <c:v>21.82</c:v>
                </c:pt>
                <c:pt idx="165">
                  <c:v>19.250000000000004</c:v>
                </c:pt>
                <c:pt idx="166">
                  <c:v>20.27</c:v>
                </c:pt>
                <c:pt idx="167">
                  <c:v>28.68</c:v>
                </c:pt>
                <c:pt idx="168">
                  <c:v>32.89</c:v>
                </c:pt>
                <c:pt idx="169">
                  <c:v>33.779999999999994</c:v>
                </c:pt>
                <c:pt idx="170">
                  <c:v>29.99</c:v>
                </c:pt>
                <c:pt idx="171">
                  <c:v>26.439999999999998</c:v>
                </c:pt>
                <c:pt idx="172">
                  <c:v>23.909999999999997</c:v>
                </c:pt>
                <c:pt idx="173">
                  <c:v>21.540000000000003</c:v>
                </c:pt>
                <c:pt idx="174">
                  <c:v>22.21</c:v>
                </c:pt>
                <c:pt idx="175">
                  <c:v>17.709999999999997</c:v>
                </c:pt>
                <c:pt idx="176">
                  <c:v>22.16</c:v>
                </c:pt>
                <c:pt idx="177">
                  <c:v>21.9</c:v>
                </c:pt>
                <c:pt idx="178">
                  <c:v>23.18</c:v>
                </c:pt>
                <c:pt idx="179">
                  <c:v>23.38</c:v>
                </c:pt>
                <c:pt idx="180">
                  <c:v>23.319999999999997</c:v>
                </c:pt>
                <c:pt idx="181">
                  <c:v>22.96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F-404B-97B7-89AF17FCB7A7}"/>
            </c:ext>
          </c:extLst>
        </c:ser>
        <c:ser>
          <c:idx val="0"/>
          <c:order val="6"/>
          <c:tx>
            <c:strRef>
              <c:f>'Recent Winters'' Demand'!$H$1</c:f>
              <c:strCache>
                <c:ptCount val="1"/>
                <c:pt idx="0">
                  <c:v>2023/24</c:v>
                </c:pt>
              </c:strCache>
            </c:strRef>
          </c:tx>
          <c:spPr>
            <a:ln w="28575" cap="rnd">
              <a:solidFill>
                <a:schemeClr val="tx2">
                  <a:lumMod val="25000"/>
                  <a:lumOff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Demand'!$H$2:$H$183</c:f>
              <c:numCache>
                <c:formatCode>General</c:formatCode>
                <c:ptCount val="182"/>
                <c:pt idx="0">
                  <c:v>6.3250000000000002</c:v>
                </c:pt>
                <c:pt idx="1">
                  <c:v>6.988999999999999</c:v>
                </c:pt>
                <c:pt idx="2">
                  <c:v>7.286999999999999</c:v>
                </c:pt>
                <c:pt idx="3">
                  <c:v>7.3689999999999998</c:v>
                </c:pt>
                <c:pt idx="4">
                  <c:v>7.3319999999999999</c:v>
                </c:pt>
                <c:pt idx="5">
                  <c:v>6.7889999999999997</c:v>
                </c:pt>
                <c:pt idx="6">
                  <c:v>6.1130000000000004</c:v>
                </c:pt>
                <c:pt idx="7">
                  <c:v>6.3490000000000002</c:v>
                </c:pt>
                <c:pt idx="8">
                  <c:v>6.5540000000000003</c:v>
                </c:pt>
                <c:pt idx="9">
                  <c:v>6.9020000000000001</c:v>
                </c:pt>
                <c:pt idx="10">
                  <c:v>7.15</c:v>
                </c:pt>
                <c:pt idx="11">
                  <c:v>7.6999999999999993</c:v>
                </c:pt>
                <c:pt idx="12">
                  <c:v>8.088000000000001</c:v>
                </c:pt>
                <c:pt idx="13">
                  <c:v>9.2190000000000012</c:v>
                </c:pt>
                <c:pt idx="14">
                  <c:v>11.311999999999999</c:v>
                </c:pt>
                <c:pt idx="15">
                  <c:v>14.135</c:v>
                </c:pt>
                <c:pt idx="16">
                  <c:v>12.313000000000002</c:v>
                </c:pt>
                <c:pt idx="17">
                  <c:v>12.338000000000001</c:v>
                </c:pt>
                <c:pt idx="18">
                  <c:v>10.194000000000001</c:v>
                </c:pt>
                <c:pt idx="19">
                  <c:v>10.013999999999999</c:v>
                </c:pt>
                <c:pt idx="20">
                  <c:v>10.863999999999999</c:v>
                </c:pt>
                <c:pt idx="21">
                  <c:v>11.841000000000001</c:v>
                </c:pt>
                <c:pt idx="22">
                  <c:v>12.556999999999999</c:v>
                </c:pt>
                <c:pt idx="23">
                  <c:v>11.971</c:v>
                </c:pt>
                <c:pt idx="24">
                  <c:v>12.365</c:v>
                </c:pt>
                <c:pt idx="25">
                  <c:v>11.378</c:v>
                </c:pt>
                <c:pt idx="26">
                  <c:v>11.962999999999999</c:v>
                </c:pt>
                <c:pt idx="27">
                  <c:v>11.68</c:v>
                </c:pt>
                <c:pt idx="28">
                  <c:v>11.876999999999999</c:v>
                </c:pt>
                <c:pt idx="29">
                  <c:v>11.967000000000001</c:v>
                </c:pt>
                <c:pt idx="30">
                  <c:v>11.767000000000001</c:v>
                </c:pt>
                <c:pt idx="31">
                  <c:v>10.86</c:v>
                </c:pt>
                <c:pt idx="32">
                  <c:v>14.908999999999999</c:v>
                </c:pt>
                <c:pt idx="33">
                  <c:v>14.016</c:v>
                </c:pt>
                <c:pt idx="34">
                  <c:v>13.784999999999998</c:v>
                </c:pt>
                <c:pt idx="35">
                  <c:v>13.513</c:v>
                </c:pt>
                <c:pt idx="36">
                  <c:v>15.035</c:v>
                </c:pt>
                <c:pt idx="37">
                  <c:v>15.217000000000001</c:v>
                </c:pt>
                <c:pt idx="38">
                  <c:v>16.077999999999999</c:v>
                </c:pt>
                <c:pt idx="39">
                  <c:v>17.18</c:v>
                </c:pt>
                <c:pt idx="40">
                  <c:v>16.876000000000001</c:v>
                </c:pt>
                <c:pt idx="41">
                  <c:v>16.292999999999999</c:v>
                </c:pt>
                <c:pt idx="42">
                  <c:v>16.000999999999998</c:v>
                </c:pt>
                <c:pt idx="43">
                  <c:v>14.571000000000002</c:v>
                </c:pt>
                <c:pt idx="44">
                  <c:v>14.855999999999998</c:v>
                </c:pt>
                <c:pt idx="45">
                  <c:v>15.847999999999999</c:v>
                </c:pt>
                <c:pt idx="46">
                  <c:v>18.617000000000001</c:v>
                </c:pt>
                <c:pt idx="47">
                  <c:v>17.654</c:v>
                </c:pt>
                <c:pt idx="48">
                  <c:v>13.664999999999999</c:v>
                </c:pt>
                <c:pt idx="49">
                  <c:v>14.118000000000002</c:v>
                </c:pt>
                <c:pt idx="50">
                  <c:v>15.514999999999999</c:v>
                </c:pt>
                <c:pt idx="51">
                  <c:v>16.827000000000002</c:v>
                </c:pt>
                <c:pt idx="52">
                  <c:v>17.105999999999998</c:v>
                </c:pt>
                <c:pt idx="53">
                  <c:v>15.128056000000001</c:v>
                </c:pt>
                <c:pt idx="54">
                  <c:v>17.866999999999997</c:v>
                </c:pt>
                <c:pt idx="55">
                  <c:v>20.795000000000002</c:v>
                </c:pt>
                <c:pt idx="56">
                  <c:v>19.623000000000001</c:v>
                </c:pt>
                <c:pt idx="57">
                  <c:v>18.84</c:v>
                </c:pt>
                <c:pt idx="58">
                  <c:v>21.025000000000002</c:v>
                </c:pt>
                <c:pt idx="59">
                  <c:v>23.495000000000001</c:v>
                </c:pt>
                <c:pt idx="60">
                  <c:v>26.711999999999996</c:v>
                </c:pt>
                <c:pt idx="61">
                  <c:v>28.318000000000001</c:v>
                </c:pt>
                <c:pt idx="62">
                  <c:v>25.529</c:v>
                </c:pt>
                <c:pt idx="63">
                  <c:v>22.194999999999997</c:v>
                </c:pt>
                <c:pt idx="64">
                  <c:v>21.987000000000002</c:v>
                </c:pt>
                <c:pt idx="65">
                  <c:v>22.27</c:v>
                </c:pt>
                <c:pt idx="66">
                  <c:v>24.121000000000002</c:v>
                </c:pt>
                <c:pt idx="67">
                  <c:v>21.437999999999995</c:v>
                </c:pt>
                <c:pt idx="68">
                  <c:v>19.140999999999998</c:v>
                </c:pt>
                <c:pt idx="69">
                  <c:v>17.548000000000002</c:v>
                </c:pt>
                <c:pt idx="70">
                  <c:v>16.776</c:v>
                </c:pt>
                <c:pt idx="71">
                  <c:v>18.258000000000003</c:v>
                </c:pt>
                <c:pt idx="72">
                  <c:v>17.990000000000002</c:v>
                </c:pt>
                <c:pt idx="73">
                  <c:v>19.595000000000002</c:v>
                </c:pt>
                <c:pt idx="74">
                  <c:v>19.756999999999998</c:v>
                </c:pt>
                <c:pt idx="75">
                  <c:v>19.456</c:v>
                </c:pt>
                <c:pt idx="76">
                  <c:v>16.863</c:v>
                </c:pt>
                <c:pt idx="77">
                  <c:v>16.135999999999999</c:v>
                </c:pt>
                <c:pt idx="78">
                  <c:v>16.728999999999999</c:v>
                </c:pt>
                <c:pt idx="79">
                  <c:v>18.055</c:v>
                </c:pt>
                <c:pt idx="80">
                  <c:v>17.966000000000005</c:v>
                </c:pt>
                <c:pt idx="81">
                  <c:v>16.131999999999998</c:v>
                </c:pt>
                <c:pt idx="82">
                  <c:v>16.141999999999999</c:v>
                </c:pt>
                <c:pt idx="83">
                  <c:v>15.199000000000002</c:v>
                </c:pt>
                <c:pt idx="84">
                  <c:v>13.233999999999998</c:v>
                </c:pt>
                <c:pt idx="85">
                  <c:v>12.635</c:v>
                </c:pt>
                <c:pt idx="86">
                  <c:v>15.639999999999999</c:v>
                </c:pt>
                <c:pt idx="87">
                  <c:v>16.143000000000001</c:v>
                </c:pt>
                <c:pt idx="88">
                  <c:v>16.582999999999998</c:v>
                </c:pt>
                <c:pt idx="89">
                  <c:v>17.249000000000002</c:v>
                </c:pt>
                <c:pt idx="90">
                  <c:v>16.812999999999999</c:v>
                </c:pt>
                <c:pt idx="91">
                  <c:v>17.954000000000001</c:v>
                </c:pt>
                <c:pt idx="92">
                  <c:v>17.355</c:v>
                </c:pt>
                <c:pt idx="93">
                  <c:v>16.970000000000002</c:v>
                </c:pt>
                <c:pt idx="94">
                  <c:v>18.843</c:v>
                </c:pt>
                <c:pt idx="95">
                  <c:v>20.689999999999998</c:v>
                </c:pt>
                <c:pt idx="96">
                  <c:v>20.786999999999999</c:v>
                </c:pt>
                <c:pt idx="97">
                  <c:v>20.725999999999999</c:v>
                </c:pt>
                <c:pt idx="98">
                  <c:v>23.338000000000001</c:v>
                </c:pt>
                <c:pt idx="99">
                  <c:v>27.277000000000001</c:v>
                </c:pt>
                <c:pt idx="100">
                  <c:v>28.320999999999998</c:v>
                </c:pt>
                <c:pt idx="101">
                  <c:v>27.896000000000001</c:v>
                </c:pt>
                <c:pt idx="102">
                  <c:v>27.192</c:v>
                </c:pt>
                <c:pt idx="103">
                  <c:v>25.076999999999998</c:v>
                </c:pt>
                <c:pt idx="104">
                  <c:v>24.274999999999999</c:v>
                </c:pt>
                <c:pt idx="105">
                  <c:v>23.017000000000003</c:v>
                </c:pt>
                <c:pt idx="106">
                  <c:v>26.567</c:v>
                </c:pt>
                <c:pt idx="107">
                  <c:v>27.604999999999997</c:v>
                </c:pt>
                <c:pt idx="108">
                  <c:v>27.768000000000001</c:v>
                </c:pt>
                <c:pt idx="109">
                  <c:v>30.369999999999997</c:v>
                </c:pt>
                <c:pt idx="110">
                  <c:v>28.578000000000003</c:v>
                </c:pt>
                <c:pt idx="111">
                  <c:v>24.651000000000003</c:v>
                </c:pt>
                <c:pt idx="112">
                  <c:v>20.388000000000002</c:v>
                </c:pt>
                <c:pt idx="113">
                  <c:v>20.405999999999999</c:v>
                </c:pt>
                <c:pt idx="114">
                  <c:v>20.803999999999998</c:v>
                </c:pt>
                <c:pt idx="115">
                  <c:v>18.859000000000002</c:v>
                </c:pt>
                <c:pt idx="116">
                  <c:v>18.012</c:v>
                </c:pt>
                <c:pt idx="117">
                  <c:v>19.063000000000002</c:v>
                </c:pt>
                <c:pt idx="118">
                  <c:v>19.945</c:v>
                </c:pt>
                <c:pt idx="119">
                  <c:v>17.991</c:v>
                </c:pt>
                <c:pt idx="120">
                  <c:v>17.463000000000001</c:v>
                </c:pt>
                <c:pt idx="121">
                  <c:v>19.93</c:v>
                </c:pt>
                <c:pt idx="122">
                  <c:v>20.763999999999999</c:v>
                </c:pt>
                <c:pt idx="123">
                  <c:v>20.123999999999999</c:v>
                </c:pt>
                <c:pt idx="124">
                  <c:v>18.392999999999997</c:v>
                </c:pt>
                <c:pt idx="125">
                  <c:v>16.122</c:v>
                </c:pt>
                <c:pt idx="126">
                  <c:v>16.184999999999999</c:v>
                </c:pt>
                <c:pt idx="127">
                  <c:v>17.677</c:v>
                </c:pt>
                <c:pt idx="128">
                  <c:v>17.752000000000002</c:v>
                </c:pt>
                <c:pt idx="129">
                  <c:v>20.446999999999999</c:v>
                </c:pt>
                <c:pt idx="130">
                  <c:v>19.483000000000001</c:v>
                </c:pt>
                <c:pt idx="131">
                  <c:v>17.347999999999999</c:v>
                </c:pt>
                <c:pt idx="132">
                  <c:v>16.788</c:v>
                </c:pt>
                <c:pt idx="133">
                  <c:v>17.307000000000002</c:v>
                </c:pt>
                <c:pt idx="134">
                  <c:v>19.468</c:v>
                </c:pt>
                <c:pt idx="135">
                  <c:v>18.888999999999996</c:v>
                </c:pt>
                <c:pt idx="136">
                  <c:v>16.618000000000002</c:v>
                </c:pt>
                <c:pt idx="137">
                  <c:v>14.638999999999999</c:v>
                </c:pt>
                <c:pt idx="138">
                  <c:v>15.568999999999999</c:v>
                </c:pt>
                <c:pt idx="139">
                  <c:v>15.011000000000001</c:v>
                </c:pt>
                <c:pt idx="140">
                  <c:v>14.008000000000001</c:v>
                </c:pt>
                <c:pt idx="141">
                  <c:v>16.55</c:v>
                </c:pt>
                <c:pt idx="142">
                  <c:v>17.044</c:v>
                </c:pt>
                <c:pt idx="143">
                  <c:v>17.290000000000003</c:v>
                </c:pt>
                <c:pt idx="144">
                  <c:v>20.163000000000004</c:v>
                </c:pt>
                <c:pt idx="145">
                  <c:v>21.754999999999999</c:v>
                </c:pt>
                <c:pt idx="146">
                  <c:v>20.638999999999999</c:v>
                </c:pt>
                <c:pt idx="147">
                  <c:v>21.928000000000001</c:v>
                </c:pt>
                <c:pt idx="148">
                  <c:v>22.305000000000003</c:v>
                </c:pt>
                <c:pt idx="149">
                  <c:v>23.372</c:v>
                </c:pt>
                <c:pt idx="150">
                  <c:v>19.628</c:v>
                </c:pt>
                <c:pt idx="151">
                  <c:v>19.058</c:v>
                </c:pt>
                <c:pt idx="152">
                  <c:v>22.019000000000002</c:v>
                </c:pt>
                <c:pt idx="153">
                  <c:v>21.815999999999999</c:v>
                </c:pt>
                <c:pt idx="154">
                  <c:v>19.986999999999998</c:v>
                </c:pt>
                <c:pt idx="155">
                  <c:v>22.365000000000002</c:v>
                </c:pt>
                <c:pt idx="156">
                  <c:v>20.725000000000001</c:v>
                </c:pt>
                <c:pt idx="157">
                  <c:v>20.212999999999997</c:v>
                </c:pt>
                <c:pt idx="158">
                  <c:v>20.809000000000001</c:v>
                </c:pt>
                <c:pt idx="159">
                  <c:v>19.561999999999998</c:v>
                </c:pt>
                <c:pt idx="160">
                  <c:v>18.061</c:v>
                </c:pt>
                <c:pt idx="161">
                  <c:v>16.635000000000002</c:v>
                </c:pt>
                <c:pt idx="162">
                  <c:v>18.234999999999999</c:v>
                </c:pt>
                <c:pt idx="163">
                  <c:v>18.080000000000002</c:v>
                </c:pt>
                <c:pt idx="164">
                  <c:v>17.255000000000003</c:v>
                </c:pt>
                <c:pt idx="165">
                  <c:v>16.878</c:v>
                </c:pt>
                <c:pt idx="166">
                  <c:v>14.808</c:v>
                </c:pt>
                <c:pt idx="167">
                  <c:v>16.34</c:v>
                </c:pt>
                <c:pt idx="168">
                  <c:v>13.666</c:v>
                </c:pt>
                <c:pt idx="169">
                  <c:v>15.100999999999999</c:v>
                </c:pt>
                <c:pt idx="170">
                  <c:v>13.450000000000001</c:v>
                </c:pt>
                <c:pt idx="171">
                  <c:v>14.819999999999999</c:v>
                </c:pt>
                <c:pt idx="172">
                  <c:v>14.311</c:v>
                </c:pt>
                <c:pt idx="173">
                  <c:v>14.843</c:v>
                </c:pt>
                <c:pt idx="174">
                  <c:v>16.635999999999999</c:v>
                </c:pt>
                <c:pt idx="175">
                  <c:v>15.409000000000001</c:v>
                </c:pt>
                <c:pt idx="176">
                  <c:v>18.543000000000003</c:v>
                </c:pt>
                <c:pt idx="177">
                  <c:v>15.628999999999998</c:v>
                </c:pt>
                <c:pt idx="178">
                  <c:v>17.741</c:v>
                </c:pt>
                <c:pt idx="179">
                  <c:v>19.489000000000001</c:v>
                </c:pt>
                <c:pt idx="180">
                  <c:v>16.116</c:v>
                </c:pt>
                <c:pt idx="181">
                  <c:v>13.216000000000001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F-404B-97B7-89AF17FCB7A7}"/>
            </c:ext>
          </c:extLst>
        </c:ser>
        <c:ser>
          <c:idx val="7"/>
          <c:order val="7"/>
          <c:tx>
            <c:strRef>
              <c:f>'Recent Winters'' Demand'!$I$1</c:f>
              <c:strCache>
                <c:ptCount val="1"/>
                <c:pt idx="0">
                  <c:v>2024/25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'Recent Winters'' Demand'!$A$2:$A$183</c:f>
              <c:numCache>
                <c:formatCode>d\-mmm</c:formatCode>
                <c:ptCount val="18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</c:numCache>
            </c:numRef>
          </c:cat>
          <c:val>
            <c:numRef>
              <c:f>'Recent Winters'' Demand'!$I$2:$I$183</c:f>
              <c:numCache>
                <c:formatCode>General</c:formatCode>
                <c:ptCount val="182"/>
                <c:pt idx="0">
                  <c:v>11.6</c:v>
                </c:pt>
                <c:pt idx="1">
                  <c:v>11.559000000000001</c:v>
                </c:pt>
                <c:pt idx="2">
                  <c:v>11.292</c:v>
                </c:pt>
                <c:pt idx="3">
                  <c:v>11.778</c:v>
                </c:pt>
                <c:pt idx="4">
                  <c:v>9.2219999999999995</c:v>
                </c:pt>
                <c:pt idx="5">
                  <c:v>9.5579999999999998</c:v>
                </c:pt>
                <c:pt idx="6">
                  <c:v>10.100999999999999</c:v>
                </c:pt>
                <c:pt idx="7">
                  <c:v>10.656000000000001</c:v>
                </c:pt>
                <c:pt idx="8">
                  <c:v>9.9130000000000003</c:v>
                </c:pt>
                <c:pt idx="9">
                  <c:v>12.595000000000001</c:v>
                </c:pt>
                <c:pt idx="10">
                  <c:v>14.298</c:v>
                </c:pt>
                <c:pt idx="11">
                  <c:v>11.442</c:v>
                </c:pt>
                <c:pt idx="12">
                  <c:v>14.318</c:v>
                </c:pt>
                <c:pt idx="13">
                  <c:v>15.655000000000001</c:v>
                </c:pt>
                <c:pt idx="14">
                  <c:v>12.716000000000001</c:v>
                </c:pt>
                <c:pt idx="15">
                  <c:v>10.003</c:v>
                </c:pt>
                <c:pt idx="16">
                  <c:v>11.631</c:v>
                </c:pt>
                <c:pt idx="17">
                  <c:v>12.728</c:v>
                </c:pt>
                <c:pt idx="18">
                  <c:v>9.0419999999999998</c:v>
                </c:pt>
                <c:pt idx="19">
                  <c:v>9.57</c:v>
                </c:pt>
                <c:pt idx="20">
                  <c:v>11.231999999999999</c:v>
                </c:pt>
                <c:pt idx="21">
                  <c:v>10.663</c:v>
                </c:pt>
                <c:pt idx="22">
                  <c:v>11.148</c:v>
                </c:pt>
                <c:pt idx="23">
                  <c:v>11.154999999999999</c:v>
                </c:pt>
                <c:pt idx="24">
                  <c:v>12.500999999999999</c:v>
                </c:pt>
                <c:pt idx="25">
                  <c:v>12.776</c:v>
                </c:pt>
                <c:pt idx="26">
                  <c:v>13.190000000000001</c:v>
                </c:pt>
                <c:pt idx="27">
                  <c:v>12.991999999999999</c:v>
                </c:pt>
                <c:pt idx="28">
                  <c:v>10.773</c:v>
                </c:pt>
                <c:pt idx="29">
                  <c:v>12.333</c:v>
                </c:pt>
                <c:pt idx="30">
                  <c:v>11.143999999999998</c:v>
                </c:pt>
                <c:pt idx="31">
                  <c:v>14.530000000000001</c:v>
                </c:pt>
                <c:pt idx="32">
                  <c:v>11.679</c:v>
                </c:pt>
                <c:pt idx="33">
                  <c:v>11.905999999999999</c:v>
                </c:pt>
                <c:pt idx="34">
                  <c:v>13.618</c:v>
                </c:pt>
                <c:pt idx="35">
                  <c:v>16.245000000000001</c:v>
                </c:pt>
                <c:pt idx="36">
                  <c:v>12.873000000000001</c:v>
                </c:pt>
                <c:pt idx="37">
                  <c:v>15.814</c:v>
                </c:pt>
                <c:pt idx="38">
                  <c:v>17.434000000000001</c:v>
                </c:pt>
                <c:pt idx="39">
                  <c:v>14.356999999999999</c:v>
                </c:pt>
                <c:pt idx="40">
                  <c:v>12.556000000000001</c:v>
                </c:pt>
                <c:pt idx="41">
                  <c:v>14.175000000000001</c:v>
                </c:pt>
                <c:pt idx="42">
                  <c:v>19.738</c:v>
                </c:pt>
                <c:pt idx="43">
                  <c:v>19.127000000000002</c:v>
                </c:pt>
                <c:pt idx="44">
                  <c:v>16.733000000000001</c:v>
                </c:pt>
                <c:pt idx="45">
                  <c:v>18.070999999999998</c:v>
                </c:pt>
                <c:pt idx="46">
                  <c:v>15.251999999999999</c:v>
                </c:pt>
                <c:pt idx="47">
                  <c:v>15.568999999999999</c:v>
                </c:pt>
                <c:pt idx="48">
                  <c:v>18.336000000000002</c:v>
                </c:pt>
                <c:pt idx="49">
                  <c:v>21.425999999999998</c:v>
                </c:pt>
                <c:pt idx="50">
                  <c:v>25.523</c:v>
                </c:pt>
                <c:pt idx="51">
                  <c:v>25.07</c:v>
                </c:pt>
                <c:pt idx="52">
                  <c:v>23.465</c:v>
                </c:pt>
                <c:pt idx="53">
                  <c:v>17.693000000000001</c:v>
                </c:pt>
                <c:pt idx="54">
                  <c:v>14.221999999999998</c:v>
                </c:pt>
                <c:pt idx="55">
                  <c:v>17.063000000000002</c:v>
                </c:pt>
                <c:pt idx="56">
                  <c:v>21.782999999999998</c:v>
                </c:pt>
                <c:pt idx="57">
                  <c:v>21.573999999999998</c:v>
                </c:pt>
                <c:pt idx="58">
                  <c:v>25.971</c:v>
                </c:pt>
                <c:pt idx="59">
                  <c:v>18.806999999999999</c:v>
                </c:pt>
                <c:pt idx="60">
                  <c:v>14.003000000000002</c:v>
                </c:pt>
                <c:pt idx="61">
                  <c:v>13.132000000000001</c:v>
                </c:pt>
                <c:pt idx="62">
                  <c:v>18.928999999999998</c:v>
                </c:pt>
                <c:pt idx="63">
                  <c:v>22.004000000000001</c:v>
                </c:pt>
                <c:pt idx="64">
                  <c:v>21.408000000000001</c:v>
                </c:pt>
                <c:pt idx="65">
                  <c:v>18.091000000000001</c:v>
                </c:pt>
                <c:pt idx="66">
                  <c:v>20.358000000000001</c:v>
                </c:pt>
                <c:pt idx="67">
                  <c:v>21.491999999999997</c:v>
                </c:pt>
                <c:pt idx="68">
                  <c:v>21.401000000000003</c:v>
                </c:pt>
                <c:pt idx="69">
                  <c:v>23.037000000000003</c:v>
                </c:pt>
                <c:pt idx="70">
                  <c:v>23.766000000000002</c:v>
                </c:pt>
                <c:pt idx="71">
                  <c:v>25.021999999999998</c:v>
                </c:pt>
                <c:pt idx="72">
                  <c:v>24.406000000000002</c:v>
                </c:pt>
                <c:pt idx="73">
                  <c:v>22.831</c:v>
                </c:pt>
                <c:pt idx="74">
                  <c:v>18.745999999999999</c:v>
                </c:pt>
                <c:pt idx="75">
                  <c:v>17.395</c:v>
                </c:pt>
                <c:pt idx="76">
                  <c:v>16.841999999999999</c:v>
                </c:pt>
                <c:pt idx="77">
                  <c:v>18.188000000000002</c:v>
                </c:pt>
                <c:pt idx="78">
                  <c:v>15.248000000000001</c:v>
                </c:pt>
                <c:pt idx="79">
                  <c:v>19.678999999999998</c:v>
                </c:pt>
                <c:pt idx="80">
                  <c:v>20.038</c:v>
                </c:pt>
                <c:pt idx="81">
                  <c:v>17.739000000000001</c:v>
                </c:pt>
                <c:pt idx="82">
                  <c:v>20.404</c:v>
                </c:pt>
                <c:pt idx="83">
                  <c:v>19.587999999999997</c:v>
                </c:pt>
                <c:pt idx="84">
                  <c:v>14.92</c:v>
                </c:pt>
                <c:pt idx="85">
                  <c:v>13.691000000000001</c:v>
                </c:pt>
                <c:pt idx="86">
                  <c:v>15.768000000000001</c:v>
                </c:pt>
                <c:pt idx="87">
                  <c:v>18.659000000000002</c:v>
                </c:pt>
                <c:pt idx="88">
                  <c:v>18.014999999999997</c:v>
                </c:pt>
                <c:pt idx="89">
                  <c:v>16.925000000000001</c:v>
                </c:pt>
                <c:pt idx="90">
                  <c:v>17.295999999999999</c:v>
                </c:pt>
                <c:pt idx="91">
                  <c:v>16.427</c:v>
                </c:pt>
                <c:pt idx="92">
                  <c:v>16.934999999999999</c:v>
                </c:pt>
                <c:pt idx="93">
                  <c:v>23.9556</c:v>
                </c:pt>
                <c:pt idx="94">
                  <c:v>25.756</c:v>
                </c:pt>
                <c:pt idx="95">
                  <c:v>25.698999999999998</c:v>
                </c:pt>
                <c:pt idx="96">
                  <c:v>20.554000000000002</c:v>
                </c:pt>
                <c:pt idx="97">
                  <c:v>25.186</c:v>
                </c:pt>
                <c:pt idx="98">
                  <c:v>25.012</c:v>
                </c:pt>
                <c:pt idx="99">
                  <c:v>32.661999999999999</c:v>
                </c:pt>
                <c:pt idx="100">
                  <c:v>29.118000000000002</c:v>
                </c:pt>
                <c:pt idx="101">
                  <c:v>30.411999999999999</c:v>
                </c:pt>
                <c:pt idx="102">
                  <c:v>25.771999999999998</c:v>
                </c:pt>
                <c:pt idx="103">
                  <c:v>22.981999999999999</c:v>
                </c:pt>
                <c:pt idx="104">
                  <c:v>23.836999999999996</c:v>
                </c:pt>
                <c:pt idx="105">
                  <c:v>23.010999999999996</c:v>
                </c:pt>
                <c:pt idx="106">
                  <c:v>20.395</c:v>
                </c:pt>
                <c:pt idx="107">
                  <c:v>23.090000000000003</c:v>
                </c:pt>
                <c:pt idx="108">
                  <c:v>21.687000000000001</c:v>
                </c:pt>
                <c:pt idx="109">
                  <c:v>22.161999999999999</c:v>
                </c:pt>
                <c:pt idx="110">
                  <c:v>24.448</c:v>
                </c:pt>
                <c:pt idx="111">
                  <c:v>26.792000000000002</c:v>
                </c:pt>
                <c:pt idx="112">
                  <c:v>25.809000000000001</c:v>
                </c:pt>
                <c:pt idx="113">
                  <c:v>23.966000000000001</c:v>
                </c:pt>
                <c:pt idx="114">
                  <c:v>22.761000000000003</c:v>
                </c:pt>
                <c:pt idx="115">
                  <c:v>20.808</c:v>
                </c:pt>
                <c:pt idx="116">
                  <c:v>21.643999999999998</c:v>
                </c:pt>
                <c:pt idx="117">
                  <c:v>21.846</c:v>
                </c:pt>
                <c:pt idx="118">
                  <c:v>21.819000000000003</c:v>
                </c:pt>
                <c:pt idx="119">
                  <c:v>20.85</c:v>
                </c:pt>
                <c:pt idx="120">
                  <c:v>22.852</c:v>
                </c:pt>
                <c:pt idx="121">
                  <c:v>25.231999999999999</c:v>
                </c:pt>
                <c:pt idx="122">
                  <c:v>20.867000000000001</c:v>
                </c:pt>
                <c:pt idx="123">
                  <c:v>20.451999999999998</c:v>
                </c:pt>
                <c:pt idx="124">
                  <c:v>19.840999999999998</c:v>
                </c:pt>
                <c:pt idx="125">
                  <c:v>19.472000000000001</c:v>
                </c:pt>
                <c:pt idx="126">
                  <c:v>20.136999999999997</c:v>
                </c:pt>
                <c:pt idx="127">
                  <c:v>24.829000000000001</c:v>
                </c:pt>
                <c:pt idx="128">
                  <c:v>23.161999999999999</c:v>
                </c:pt>
                <c:pt idx="129">
                  <c:v>25.628</c:v>
                </c:pt>
                <c:pt idx="130">
                  <c:v>24.250999999999998</c:v>
                </c:pt>
                <c:pt idx="131">
                  <c:v>22.282999999999998</c:v>
                </c:pt>
                <c:pt idx="132">
                  <c:v>24.525000000000002</c:v>
                </c:pt>
                <c:pt idx="133">
                  <c:v>26.935000000000002</c:v>
                </c:pt>
                <c:pt idx="134">
                  <c:v>24.228000000000002</c:v>
                </c:pt>
                <c:pt idx="135">
                  <c:v>25.361000000000001</c:v>
                </c:pt>
                <c:pt idx="136">
                  <c:v>24.652000000000001</c:v>
                </c:pt>
                <c:pt idx="137">
                  <c:v>21.977000000000004</c:v>
                </c:pt>
                <c:pt idx="138">
                  <c:v>23.036000000000001</c:v>
                </c:pt>
                <c:pt idx="139">
                  <c:v>27.385999999999999</c:v>
                </c:pt>
                <c:pt idx="140">
                  <c:v>23.222000000000001</c:v>
                </c:pt>
                <c:pt idx="141">
                  <c:v>21.922000000000001</c:v>
                </c:pt>
                <c:pt idx="142">
                  <c:v>17.184000000000001</c:v>
                </c:pt>
                <c:pt idx="143">
                  <c:v>16.256</c:v>
                </c:pt>
                <c:pt idx="144">
                  <c:v>14.671999999999999</c:v>
                </c:pt>
                <c:pt idx="145">
                  <c:v>17.228999999999999</c:v>
                </c:pt>
                <c:pt idx="146">
                  <c:v>15.241999999999999</c:v>
                </c:pt>
                <c:pt idx="147">
                  <c:v>19.006000000000004</c:v>
                </c:pt>
                <c:pt idx="148">
                  <c:v>18.541</c:v>
                </c:pt>
                <c:pt idx="149">
                  <c:v>19.109000000000002</c:v>
                </c:pt>
                <c:pt idx="150">
                  <c:v>22.465</c:v>
                </c:pt>
                <c:pt idx="151">
                  <c:v>19.214000000000002</c:v>
                </c:pt>
                <c:pt idx="152">
                  <c:v>19.323</c:v>
                </c:pt>
                <c:pt idx="153">
                  <c:v>19.744</c:v>
                </c:pt>
                <c:pt idx="154">
                  <c:v>19.106999999999999</c:v>
                </c:pt>
                <c:pt idx="155">
                  <c:v>18.186999999999998</c:v>
                </c:pt>
                <c:pt idx="156">
                  <c:v>17.344999999999999</c:v>
                </c:pt>
                <c:pt idx="157">
                  <c:v>18.663</c:v>
                </c:pt>
                <c:pt idx="158">
                  <c:v>14.776</c:v>
                </c:pt>
                <c:pt idx="159">
                  <c:v>14.492000000000001</c:v>
                </c:pt>
                <c:pt idx="160">
                  <c:v>14.637999999999998</c:v>
                </c:pt>
                <c:pt idx="161">
                  <c:v>17.574999999999999</c:v>
                </c:pt>
                <c:pt idx="162">
                  <c:v>19.840999999999998</c:v>
                </c:pt>
                <c:pt idx="163">
                  <c:v>23.528000000000002</c:v>
                </c:pt>
                <c:pt idx="164">
                  <c:v>21.245000000000001</c:v>
                </c:pt>
                <c:pt idx="165">
                  <c:v>19.399999999999999</c:v>
                </c:pt>
                <c:pt idx="166">
                  <c:v>19.089000000000002</c:v>
                </c:pt>
                <c:pt idx="167">
                  <c:v>21.094999999999999</c:v>
                </c:pt>
                <c:pt idx="168">
                  <c:v>18.157</c:v>
                </c:pt>
                <c:pt idx="169">
                  <c:v>17.22</c:v>
                </c:pt>
                <c:pt idx="170">
                  <c:v>15.212000000000002</c:v>
                </c:pt>
                <c:pt idx="171">
                  <c:v>13.338000000000001</c:v>
                </c:pt>
                <c:pt idx="172">
                  <c:v>11.808</c:v>
                </c:pt>
                <c:pt idx="173">
                  <c:v>13.138999999999999</c:v>
                </c:pt>
                <c:pt idx="174">
                  <c:v>13.786</c:v>
                </c:pt>
                <c:pt idx="175">
                  <c:v>15.642999999999999</c:v>
                </c:pt>
                <c:pt idx="176">
                  <c:v>11.69</c:v>
                </c:pt>
                <c:pt idx="177">
                  <c:v>13.691000000000001</c:v>
                </c:pt>
                <c:pt idx="178">
                  <c:v>13.689</c:v>
                </c:pt>
                <c:pt idx="179">
                  <c:v>13.946</c:v>
                </c:pt>
                <c:pt idx="180">
                  <c:v>11.239999999999998</c:v>
                </c:pt>
                <c:pt idx="181">
                  <c:v>11.545999999999999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0-4327-B931-14140DA8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3226127"/>
        <c:axId val="1073227087"/>
      </c:lineChart>
      <c:dateAx>
        <c:axId val="1073226127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3227087"/>
        <c:crosses val="autoZero"/>
        <c:auto val="1"/>
        <c:lblOffset val="100"/>
        <c:baseTimeUnit val="days"/>
      </c:dateAx>
      <c:valAx>
        <c:axId val="10732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mcm/d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3226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'Weather-corrected comparison'!$AG$3:$AH$3</c:f>
              <c:strCache>
                <c:ptCount val="1"/>
                <c:pt idx="0">
                  <c:v>2019-20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127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alpha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'Weather-corrected comparison'!$AG$5:$AG$132</c:f>
              <c:numCache>
                <c:formatCode>_(* #,##0.00_);_(* \(#,##0.00\);_(* "-"??_);_(@_)</c:formatCode>
                <c:ptCount val="128"/>
                <c:pt idx="0">
                  <c:v>-1.6125</c:v>
                </c:pt>
                <c:pt idx="1">
                  <c:v>-0.4375</c:v>
                </c:pt>
                <c:pt idx="2">
                  <c:v>1.5458333333333301</c:v>
                </c:pt>
                <c:pt idx="3">
                  <c:v>1.5625</c:v>
                </c:pt>
                <c:pt idx="4">
                  <c:v>2.8125</c:v>
                </c:pt>
                <c:pt idx="5">
                  <c:v>3</c:v>
                </c:pt>
                <c:pt idx="6">
                  <c:v>3.15</c:v>
                </c:pt>
                <c:pt idx="7">
                  <c:v>3.7</c:v>
                </c:pt>
                <c:pt idx="8">
                  <c:v>3.8916666666666702</c:v>
                </c:pt>
                <c:pt idx="9">
                  <c:v>4</c:v>
                </c:pt>
                <c:pt idx="10">
                  <c:v>4.0166666666666702</c:v>
                </c:pt>
                <c:pt idx="11">
                  <c:v>4.2125000000000004</c:v>
                </c:pt>
                <c:pt idx="12">
                  <c:v>4.25416666666667</c:v>
                </c:pt>
                <c:pt idx="13">
                  <c:v>4.4083333333333297</c:v>
                </c:pt>
                <c:pt idx="14">
                  <c:v>4.4166666666666696</c:v>
                </c:pt>
                <c:pt idx="15">
                  <c:v>4.5916666666666703</c:v>
                </c:pt>
                <c:pt idx="16">
                  <c:v>4.62916666666667</c:v>
                </c:pt>
                <c:pt idx="17">
                  <c:v>4.6333333333333302</c:v>
                </c:pt>
                <c:pt idx="18">
                  <c:v>4.7125000000000004</c:v>
                </c:pt>
                <c:pt idx="19">
                  <c:v>4.7874999999999996</c:v>
                </c:pt>
                <c:pt idx="20">
                  <c:v>4.9749999999999996</c:v>
                </c:pt>
                <c:pt idx="21">
                  <c:v>5.0208333333333304</c:v>
                </c:pt>
                <c:pt idx="22">
                  <c:v>5.1875</c:v>
                </c:pt>
                <c:pt idx="23">
                  <c:v>5.2041666666666702</c:v>
                </c:pt>
                <c:pt idx="24">
                  <c:v>5.2291666666666696</c:v>
                </c:pt>
                <c:pt idx="25">
                  <c:v>5.2958333333333298</c:v>
                </c:pt>
                <c:pt idx="26">
                  <c:v>5.8250000000000002</c:v>
                </c:pt>
                <c:pt idx="27">
                  <c:v>5.8583333333333298</c:v>
                </c:pt>
                <c:pt idx="28">
                  <c:v>5.8666666666666698</c:v>
                </c:pt>
                <c:pt idx="29">
                  <c:v>5.9166666666666696</c:v>
                </c:pt>
                <c:pt idx="30">
                  <c:v>6.0083333333333302</c:v>
                </c:pt>
                <c:pt idx="31">
                  <c:v>6.0541666666666698</c:v>
                </c:pt>
                <c:pt idx="32">
                  <c:v>6.0625</c:v>
                </c:pt>
                <c:pt idx="33">
                  <c:v>6.2166666666666703</c:v>
                </c:pt>
                <c:pt idx="34">
                  <c:v>6.25</c:v>
                </c:pt>
                <c:pt idx="35">
                  <c:v>6.3583333333333298</c:v>
                </c:pt>
                <c:pt idx="36">
                  <c:v>6.3583333333333298</c:v>
                </c:pt>
                <c:pt idx="37">
                  <c:v>6.3624999999999998</c:v>
                </c:pt>
                <c:pt idx="38">
                  <c:v>6.37916666666667</c:v>
                </c:pt>
                <c:pt idx="39">
                  <c:v>6.4166666666666696</c:v>
                </c:pt>
                <c:pt idx="40">
                  <c:v>6.44166666666667</c:v>
                </c:pt>
                <c:pt idx="41">
                  <c:v>6.4666666666666703</c:v>
                </c:pt>
                <c:pt idx="42">
                  <c:v>6.5083333333333302</c:v>
                </c:pt>
                <c:pt idx="43">
                  <c:v>6.5166666666666702</c:v>
                </c:pt>
                <c:pt idx="44">
                  <c:v>6.5958333333333297</c:v>
                </c:pt>
                <c:pt idx="45">
                  <c:v>6.6</c:v>
                </c:pt>
                <c:pt idx="46">
                  <c:v>6.6666666666666696</c:v>
                </c:pt>
                <c:pt idx="47">
                  <c:v>6.7291666666666696</c:v>
                </c:pt>
                <c:pt idx="48">
                  <c:v>6.75</c:v>
                </c:pt>
                <c:pt idx="49">
                  <c:v>6.7666666666666702</c:v>
                </c:pt>
                <c:pt idx="50">
                  <c:v>6.8125</c:v>
                </c:pt>
                <c:pt idx="51">
                  <c:v>6.8583333333333298</c:v>
                </c:pt>
                <c:pt idx="52">
                  <c:v>6.9333333333333398</c:v>
                </c:pt>
                <c:pt idx="53">
                  <c:v>6.9375</c:v>
                </c:pt>
                <c:pt idx="54">
                  <c:v>6.9833333333333298</c:v>
                </c:pt>
                <c:pt idx="55">
                  <c:v>7.00416666666667</c:v>
                </c:pt>
                <c:pt idx="56">
                  <c:v>7.0916666666666703</c:v>
                </c:pt>
                <c:pt idx="57">
                  <c:v>7.12083333333333</c:v>
                </c:pt>
                <c:pt idx="58">
                  <c:v>7.1958333333333302</c:v>
                </c:pt>
                <c:pt idx="59">
                  <c:v>7.2291666666666696</c:v>
                </c:pt>
                <c:pt idx="60">
                  <c:v>7.3291666666666702</c:v>
                </c:pt>
                <c:pt idx="61">
                  <c:v>7.3333333333333304</c:v>
                </c:pt>
                <c:pt idx="62">
                  <c:v>7.3333333333333304</c:v>
                </c:pt>
                <c:pt idx="63">
                  <c:v>7.3375000000000004</c:v>
                </c:pt>
                <c:pt idx="64">
                  <c:v>7.5833333333333304</c:v>
                </c:pt>
                <c:pt idx="65">
                  <c:v>7.7374999999999998</c:v>
                </c:pt>
                <c:pt idx="66">
                  <c:v>7.7666666666666702</c:v>
                </c:pt>
                <c:pt idx="67">
                  <c:v>7.8250000000000002</c:v>
                </c:pt>
                <c:pt idx="68">
                  <c:v>7.8250000000000002</c:v>
                </c:pt>
                <c:pt idx="69">
                  <c:v>8.0916666666666597</c:v>
                </c:pt>
                <c:pt idx="70">
                  <c:v>8.19166666666667</c:v>
                </c:pt>
                <c:pt idx="71">
                  <c:v>8.2958333333333307</c:v>
                </c:pt>
                <c:pt idx="72">
                  <c:v>8.2958333333333307</c:v>
                </c:pt>
                <c:pt idx="73">
                  <c:v>8.3125</c:v>
                </c:pt>
                <c:pt idx="74">
                  <c:v>8.3333333333333304</c:v>
                </c:pt>
                <c:pt idx="75">
                  <c:v>8.50416666666667</c:v>
                </c:pt>
                <c:pt idx="76">
                  <c:v>8.5749999999999993</c:v>
                </c:pt>
                <c:pt idx="77">
                  <c:v>8.62916666666667</c:v>
                </c:pt>
                <c:pt idx="78">
                  <c:v>8.7375000000000007</c:v>
                </c:pt>
                <c:pt idx="79">
                  <c:v>8.7416666666666707</c:v>
                </c:pt>
                <c:pt idx="80">
                  <c:v>9.0625</c:v>
                </c:pt>
                <c:pt idx="81">
                  <c:v>9.06666666666667</c:v>
                </c:pt>
                <c:pt idx="82">
                  <c:v>9.125</c:v>
                </c:pt>
                <c:pt idx="83">
                  <c:v>9.1416666666666693</c:v>
                </c:pt>
                <c:pt idx="84">
                  <c:v>9.2291666666666696</c:v>
                </c:pt>
                <c:pt idx="85">
                  <c:v>9.3208333333333293</c:v>
                </c:pt>
                <c:pt idx="86">
                  <c:v>9.37083333333333</c:v>
                </c:pt>
                <c:pt idx="87">
                  <c:v>9.4083333333333297</c:v>
                </c:pt>
                <c:pt idx="88">
                  <c:v>9.4083333333333297</c:v>
                </c:pt>
                <c:pt idx="89">
                  <c:v>9.5</c:v>
                </c:pt>
                <c:pt idx="90">
                  <c:v>9.5166666666666693</c:v>
                </c:pt>
                <c:pt idx="91">
                  <c:v>9.5833333333333304</c:v>
                </c:pt>
                <c:pt idx="92">
                  <c:v>9.6416666666666693</c:v>
                </c:pt>
                <c:pt idx="93">
                  <c:v>9.7708333333333304</c:v>
                </c:pt>
                <c:pt idx="94">
                  <c:v>9.7750000000000004</c:v>
                </c:pt>
                <c:pt idx="95">
                  <c:v>9.85</c:v>
                </c:pt>
                <c:pt idx="96">
                  <c:v>9.9333333333333407</c:v>
                </c:pt>
                <c:pt idx="97">
                  <c:v>10.25</c:v>
                </c:pt>
                <c:pt idx="98">
                  <c:v>10.258333333333301</c:v>
                </c:pt>
                <c:pt idx="99">
                  <c:v>10.324999999999999</c:v>
                </c:pt>
                <c:pt idx="100">
                  <c:v>10.358333333333301</c:v>
                </c:pt>
                <c:pt idx="101">
                  <c:v>10.483333333333301</c:v>
                </c:pt>
                <c:pt idx="102">
                  <c:v>10.5416666666667</c:v>
                </c:pt>
                <c:pt idx="103">
                  <c:v>10.55</c:v>
                </c:pt>
                <c:pt idx="104">
                  <c:v>10.695833333333301</c:v>
                </c:pt>
                <c:pt idx="105">
                  <c:v>10.8125</c:v>
                </c:pt>
                <c:pt idx="106">
                  <c:v>10.8375</c:v>
                </c:pt>
                <c:pt idx="107">
                  <c:v>10.875</c:v>
                </c:pt>
                <c:pt idx="108">
                  <c:v>11.1</c:v>
                </c:pt>
                <c:pt idx="109">
                  <c:v>11.1291666666667</c:v>
                </c:pt>
                <c:pt idx="110">
                  <c:v>11.133333333333301</c:v>
                </c:pt>
                <c:pt idx="111">
                  <c:v>11.137499999999999</c:v>
                </c:pt>
                <c:pt idx="112">
                  <c:v>11.470833333333299</c:v>
                </c:pt>
                <c:pt idx="113">
                  <c:v>11.533333333333299</c:v>
                </c:pt>
                <c:pt idx="114">
                  <c:v>11.554166666666699</c:v>
                </c:pt>
                <c:pt idx="115">
                  <c:v>11.641666666666699</c:v>
                </c:pt>
                <c:pt idx="116">
                  <c:v>11.695833333333301</c:v>
                </c:pt>
                <c:pt idx="117">
                  <c:v>11.7291666666667</c:v>
                </c:pt>
                <c:pt idx="118">
                  <c:v>12.616666666666699</c:v>
                </c:pt>
                <c:pt idx="119">
                  <c:v>12.716666666666701</c:v>
                </c:pt>
                <c:pt idx="120">
                  <c:v>13.0625</c:v>
                </c:pt>
                <c:pt idx="121">
                  <c:v>13.612500000000001</c:v>
                </c:pt>
                <c:pt idx="122">
                  <c:v>13.8</c:v>
                </c:pt>
                <c:pt idx="123">
                  <c:v>13.829166666666699</c:v>
                </c:pt>
                <c:pt idx="124">
                  <c:v>13.95</c:v>
                </c:pt>
                <c:pt idx="125">
                  <c:v>14.345833333333299</c:v>
                </c:pt>
                <c:pt idx="126">
                  <c:v>14.695833333333301</c:v>
                </c:pt>
                <c:pt idx="127">
                  <c:v>14.795833333333301</c:v>
                </c:pt>
              </c:numCache>
            </c:numRef>
          </c:xVal>
          <c:yVal>
            <c:numRef>
              <c:f>'Weather-corrected comparison'!$AH$5:$AH$132</c:f>
              <c:numCache>
                <c:formatCode>_(* #,##0.00_);_(* \(#,##0.00\);_(* "-"??_);_(@_)</c:formatCode>
                <c:ptCount val="128"/>
                <c:pt idx="0">
                  <c:v>15.78</c:v>
                </c:pt>
                <c:pt idx="1">
                  <c:v>15.66</c:v>
                </c:pt>
                <c:pt idx="2">
                  <c:v>15.5</c:v>
                </c:pt>
                <c:pt idx="3">
                  <c:v>15.35</c:v>
                </c:pt>
                <c:pt idx="4">
                  <c:v>12.6</c:v>
                </c:pt>
                <c:pt idx="5">
                  <c:v>13.79</c:v>
                </c:pt>
                <c:pt idx="6">
                  <c:v>12.03</c:v>
                </c:pt>
                <c:pt idx="7">
                  <c:v>14.36</c:v>
                </c:pt>
                <c:pt idx="8">
                  <c:v>14.69</c:v>
                </c:pt>
                <c:pt idx="9">
                  <c:v>13.92</c:v>
                </c:pt>
                <c:pt idx="10">
                  <c:v>13.78</c:v>
                </c:pt>
                <c:pt idx="11">
                  <c:v>12.41</c:v>
                </c:pt>
                <c:pt idx="12">
                  <c:v>13.3</c:v>
                </c:pt>
                <c:pt idx="13">
                  <c:v>13.7</c:v>
                </c:pt>
                <c:pt idx="14">
                  <c:v>10.85</c:v>
                </c:pt>
                <c:pt idx="15">
                  <c:v>12.84</c:v>
                </c:pt>
                <c:pt idx="16">
                  <c:v>14.56</c:v>
                </c:pt>
                <c:pt idx="17">
                  <c:v>13.28</c:v>
                </c:pt>
                <c:pt idx="18">
                  <c:v>13.61</c:v>
                </c:pt>
                <c:pt idx="19">
                  <c:v>12.95</c:v>
                </c:pt>
                <c:pt idx="20">
                  <c:v>12.74</c:v>
                </c:pt>
                <c:pt idx="21">
                  <c:v>12.78</c:v>
                </c:pt>
                <c:pt idx="22">
                  <c:v>13.74</c:v>
                </c:pt>
                <c:pt idx="23">
                  <c:v>14.61</c:v>
                </c:pt>
                <c:pt idx="24">
                  <c:v>12.96</c:v>
                </c:pt>
                <c:pt idx="25">
                  <c:v>10.119999999999999</c:v>
                </c:pt>
                <c:pt idx="26">
                  <c:v>13.51</c:v>
                </c:pt>
                <c:pt idx="27">
                  <c:v>13.27</c:v>
                </c:pt>
                <c:pt idx="28">
                  <c:v>12.63</c:v>
                </c:pt>
                <c:pt idx="29">
                  <c:v>13.16</c:v>
                </c:pt>
                <c:pt idx="30">
                  <c:v>12.22</c:v>
                </c:pt>
                <c:pt idx="31">
                  <c:v>11.34</c:v>
                </c:pt>
                <c:pt idx="32">
                  <c:v>13.49</c:v>
                </c:pt>
                <c:pt idx="33">
                  <c:v>11.39</c:v>
                </c:pt>
                <c:pt idx="34">
                  <c:v>11.4</c:v>
                </c:pt>
                <c:pt idx="35">
                  <c:v>12.04</c:v>
                </c:pt>
                <c:pt idx="36">
                  <c:v>10.220000000000001</c:v>
                </c:pt>
                <c:pt idx="37">
                  <c:v>13.63</c:v>
                </c:pt>
                <c:pt idx="38">
                  <c:v>13.32</c:v>
                </c:pt>
                <c:pt idx="39">
                  <c:v>13.46</c:v>
                </c:pt>
                <c:pt idx="40">
                  <c:v>10.53</c:v>
                </c:pt>
                <c:pt idx="41">
                  <c:v>13.78</c:v>
                </c:pt>
                <c:pt idx="42">
                  <c:v>13.04</c:v>
                </c:pt>
                <c:pt idx="43">
                  <c:v>12.91</c:v>
                </c:pt>
                <c:pt idx="44">
                  <c:v>8.7100000000000009</c:v>
                </c:pt>
                <c:pt idx="45">
                  <c:v>9.0299999999999994</c:v>
                </c:pt>
                <c:pt idx="46">
                  <c:v>12.96</c:v>
                </c:pt>
                <c:pt idx="47">
                  <c:v>10.94</c:v>
                </c:pt>
                <c:pt idx="48">
                  <c:v>12.05</c:v>
                </c:pt>
                <c:pt idx="49">
                  <c:v>12.78</c:v>
                </c:pt>
                <c:pt idx="50">
                  <c:v>13.38</c:v>
                </c:pt>
                <c:pt idx="51">
                  <c:v>13.11</c:v>
                </c:pt>
                <c:pt idx="52">
                  <c:v>12.62</c:v>
                </c:pt>
                <c:pt idx="53">
                  <c:v>11.92</c:v>
                </c:pt>
                <c:pt idx="54">
                  <c:v>9.43</c:v>
                </c:pt>
                <c:pt idx="55">
                  <c:v>11.56</c:v>
                </c:pt>
                <c:pt idx="56">
                  <c:v>11.97</c:v>
                </c:pt>
                <c:pt idx="57">
                  <c:v>12.74</c:v>
                </c:pt>
                <c:pt idx="58">
                  <c:v>12.09</c:v>
                </c:pt>
                <c:pt idx="59">
                  <c:v>7.84</c:v>
                </c:pt>
                <c:pt idx="60">
                  <c:v>13.02</c:v>
                </c:pt>
                <c:pt idx="61">
                  <c:v>13.24</c:v>
                </c:pt>
                <c:pt idx="62">
                  <c:v>11.54</c:v>
                </c:pt>
                <c:pt idx="63">
                  <c:v>11.68</c:v>
                </c:pt>
                <c:pt idx="64">
                  <c:v>8.8000000000000007</c:v>
                </c:pt>
                <c:pt idx="65">
                  <c:v>13.24</c:v>
                </c:pt>
                <c:pt idx="66">
                  <c:v>12.31</c:v>
                </c:pt>
                <c:pt idx="67">
                  <c:v>10.48</c:v>
                </c:pt>
                <c:pt idx="68">
                  <c:v>11.47</c:v>
                </c:pt>
                <c:pt idx="69">
                  <c:v>10.57</c:v>
                </c:pt>
                <c:pt idx="70">
                  <c:v>13</c:v>
                </c:pt>
                <c:pt idx="71">
                  <c:v>12.48</c:v>
                </c:pt>
                <c:pt idx="72">
                  <c:v>11.58</c:v>
                </c:pt>
                <c:pt idx="73">
                  <c:v>11.05</c:v>
                </c:pt>
                <c:pt idx="74">
                  <c:v>13.15</c:v>
                </c:pt>
                <c:pt idx="75">
                  <c:v>13.89</c:v>
                </c:pt>
                <c:pt idx="76">
                  <c:v>13.23</c:v>
                </c:pt>
                <c:pt idx="77">
                  <c:v>10.46</c:v>
                </c:pt>
                <c:pt idx="78">
                  <c:v>12.53</c:v>
                </c:pt>
                <c:pt idx="79">
                  <c:v>12.6</c:v>
                </c:pt>
                <c:pt idx="80">
                  <c:v>8.3000000000000007</c:v>
                </c:pt>
                <c:pt idx="81">
                  <c:v>11.27</c:v>
                </c:pt>
                <c:pt idx="82">
                  <c:v>3.71</c:v>
                </c:pt>
                <c:pt idx="83">
                  <c:v>11.62</c:v>
                </c:pt>
                <c:pt idx="84">
                  <c:v>10.79</c:v>
                </c:pt>
                <c:pt idx="85">
                  <c:v>10.47</c:v>
                </c:pt>
                <c:pt idx="86">
                  <c:v>13.11</c:v>
                </c:pt>
                <c:pt idx="87">
                  <c:v>8.0500000000000007</c:v>
                </c:pt>
                <c:pt idx="88">
                  <c:v>10.23</c:v>
                </c:pt>
                <c:pt idx="89">
                  <c:v>13.76</c:v>
                </c:pt>
                <c:pt idx="90">
                  <c:v>9.9499999999999993</c:v>
                </c:pt>
                <c:pt idx="91">
                  <c:v>9.17</c:v>
                </c:pt>
                <c:pt idx="92">
                  <c:v>11.96</c:v>
                </c:pt>
                <c:pt idx="93">
                  <c:v>13.02</c:v>
                </c:pt>
                <c:pt idx="94">
                  <c:v>9.85</c:v>
                </c:pt>
                <c:pt idx="95">
                  <c:v>9.58</c:v>
                </c:pt>
                <c:pt idx="96">
                  <c:v>12.12</c:v>
                </c:pt>
                <c:pt idx="97">
                  <c:v>12.05</c:v>
                </c:pt>
                <c:pt idx="98">
                  <c:v>9.98</c:v>
                </c:pt>
                <c:pt idx="99">
                  <c:v>11.56</c:v>
                </c:pt>
                <c:pt idx="100">
                  <c:v>11.95</c:v>
                </c:pt>
                <c:pt idx="101">
                  <c:v>11.04</c:v>
                </c:pt>
                <c:pt idx="102">
                  <c:v>10.67</c:v>
                </c:pt>
                <c:pt idx="103">
                  <c:v>11.28</c:v>
                </c:pt>
                <c:pt idx="104">
                  <c:v>11.32</c:v>
                </c:pt>
                <c:pt idx="105">
                  <c:v>10.82</c:v>
                </c:pt>
                <c:pt idx="106">
                  <c:v>9.58</c:v>
                </c:pt>
                <c:pt idx="107">
                  <c:v>10.36</c:v>
                </c:pt>
                <c:pt idx="108">
                  <c:v>6.26</c:v>
                </c:pt>
                <c:pt idx="109">
                  <c:v>7.61</c:v>
                </c:pt>
                <c:pt idx="110">
                  <c:v>4.6500000000000004</c:v>
                </c:pt>
                <c:pt idx="111">
                  <c:v>9.5399999999999991</c:v>
                </c:pt>
                <c:pt idx="112">
                  <c:v>9.4600000000000009</c:v>
                </c:pt>
                <c:pt idx="113">
                  <c:v>7.29</c:v>
                </c:pt>
                <c:pt idx="114">
                  <c:v>11.12</c:v>
                </c:pt>
                <c:pt idx="115">
                  <c:v>7.33</c:v>
                </c:pt>
                <c:pt idx="116">
                  <c:v>10.3</c:v>
                </c:pt>
                <c:pt idx="117">
                  <c:v>7.03</c:v>
                </c:pt>
                <c:pt idx="118">
                  <c:v>3.54</c:v>
                </c:pt>
                <c:pt idx="119">
                  <c:v>3.94</c:v>
                </c:pt>
                <c:pt idx="120">
                  <c:v>6.39</c:v>
                </c:pt>
                <c:pt idx="121">
                  <c:v>3.5</c:v>
                </c:pt>
                <c:pt idx="122">
                  <c:v>3.97</c:v>
                </c:pt>
                <c:pt idx="123">
                  <c:v>5.93</c:v>
                </c:pt>
                <c:pt idx="124">
                  <c:v>7.61</c:v>
                </c:pt>
                <c:pt idx="125">
                  <c:v>3.1</c:v>
                </c:pt>
                <c:pt idx="126">
                  <c:v>7.6</c:v>
                </c:pt>
                <c:pt idx="127">
                  <c:v>6.36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D7-4F58-8FD4-949ED9E143DC}"/>
            </c:ext>
          </c:extLst>
        </c:ser>
        <c:ser>
          <c:idx val="1"/>
          <c:order val="1"/>
          <c:tx>
            <c:strRef>
              <c:f>'Weather-corrected comparison'!$AI$3:$AJ$3</c:f>
              <c:strCache>
                <c:ptCount val="1"/>
                <c:pt idx="0">
                  <c:v>2020-21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alpha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'Weather-corrected comparison'!$AI$5:$AI$131</c:f>
              <c:numCache>
                <c:formatCode>_(* #,##0.00_);_(* \(#,##0.00\);_(* "-"??_);_(@_)</c:formatCode>
                <c:ptCount val="127"/>
                <c:pt idx="0">
                  <c:v>10.675000000000001</c:v>
                </c:pt>
                <c:pt idx="1">
                  <c:v>12.783333333333299</c:v>
                </c:pt>
                <c:pt idx="2">
                  <c:v>11.9166666666667</c:v>
                </c:pt>
                <c:pt idx="3">
                  <c:v>12.2708333333333</c:v>
                </c:pt>
                <c:pt idx="4">
                  <c:v>13.7458333333333</c:v>
                </c:pt>
                <c:pt idx="5">
                  <c:v>12.4958333333333</c:v>
                </c:pt>
                <c:pt idx="6">
                  <c:v>8.9</c:v>
                </c:pt>
                <c:pt idx="7">
                  <c:v>9.87916666666667</c:v>
                </c:pt>
                <c:pt idx="8">
                  <c:v>9.6541666666666703</c:v>
                </c:pt>
                <c:pt idx="9">
                  <c:v>10.408333333333299</c:v>
                </c:pt>
                <c:pt idx="10">
                  <c:v>8.30833333333333</c:v>
                </c:pt>
                <c:pt idx="11">
                  <c:v>7.2125000000000004</c:v>
                </c:pt>
                <c:pt idx="12">
                  <c:v>12.945833333333301</c:v>
                </c:pt>
                <c:pt idx="13">
                  <c:v>15.4375</c:v>
                </c:pt>
                <c:pt idx="14">
                  <c:v>13.795833333333301</c:v>
                </c:pt>
                <c:pt idx="15">
                  <c:v>11.9416666666667</c:v>
                </c:pt>
                <c:pt idx="16">
                  <c:v>10.345833333333299</c:v>
                </c:pt>
                <c:pt idx="17">
                  <c:v>9.85</c:v>
                </c:pt>
                <c:pt idx="18">
                  <c:v>10.8708333333333</c:v>
                </c:pt>
                <c:pt idx="19">
                  <c:v>10.216666666666701</c:v>
                </c:pt>
                <c:pt idx="20">
                  <c:v>14.1875</c:v>
                </c:pt>
                <c:pt idx="21">
                  <c:v>15.0208333333333</c:v>
                </c:pt>
                <c:pt idx="22">
                  <c:v>10.170833333333301</c:v>
                </c:pt>
                <c:pt idx="23">
                  <c:v>5.4666666666666703</c:v>
                </c:pt>
                <c:pt idx="24">
                  <c:v>2.9791666666666701</c:v>
                </c:pt>
                <c:pt idx="25">
                  <c:v>4.0708333333333302</c:v>
                </c:pt>
                <c:pt idx="26">
                  <c:v>7.8541666666666696</c:v>
                </c:pt>
                <c:pt idx="27">
                  <c:v>13.3125</c:v>
                </c:pt>
                <c:pt idx="28">
                  <c:v>11.220833333333299</c:v>
                </c:pt>
                <c:pt idx="29">
                  <c:v>12.1458333333333</c:v>
                </c:pt>
                <c:pt idx="30">
                  <c:v>11.658333333333299</c:v>
                </c:pt>
                <c:pt idx="31">
                  <c:v>10.5208333333333</c:v>
                </c:pt>
                <c:pt idx="32">
                  <c:v>11.8333333333333</c:v>
                </c:pt>
                <c:pt idx="33">
                  <c:v>13.045833333333301</c:v>
                </c:pt>
                <c:pt idx="34">
                  <c:v>10.866666666666699</c:v>
                </c:pt>
                <c:pt idx="35">
                  <c:v>5.9666666666666703</c:v>
                </c:pt>
                <c:pt idx="36">
                  <c:v>9.6166666666666707</c:v>
                </c:pt>
                <c:pt idx="37">
                  <c:v>9.62083333333333</c:v>
                </c:pt>
                <c:pt idx="38">
                  <c:v>11.9625</c:v>
                </c:pt>
                <c:pt idx="39">
                  <c:v>5.3916666666666702</c:v>
                </c:pt>
                <c:pt idx="40">
                  <c:v>1.8625</c:v>
                </c:pt>
                <c:pt idx="41">
                  <c:v>3.9041666666666699</c:v>
                </c:pt>
                <c:pt idx="42">
                  <c:v>7.8416666666666703</c:v>
                </c:pt>
                <c:pt idx="43">
                  <c:v>5.7166666666666703</c:v>
                </c:pt>
                <c:pt idx="44">
                  <c:v>6.1624999999999996</c:v>
                </c:pt>
                <c:pt idx="45">
                  <c:v>5.15</c:v>
                </c:pt>
                <c:pt idx="46">
                  <c:v>4.8875000000000002</c:v>
                </c:pt>
                <c:pt idx="47">
                  <c:v>1.5375000000000001</c:v>
                </c:pt>
                <c:pt idx="48">
                  <c:v>3.9208333333333298</c:v>
                </c:pt>
                <c:pt idx="49">
                  <c:v>6.0708333333333302</c:v>
                </c:pt>
                <c:pt idx="50">
                  <c:v>8.6791666666666707</c:v>
                </c:pt>
                <c:pt idx="51">
                  <c:v>8.5875000000000004</c:v>
                </c:pt>
                <c:pt idx="52">
                  <c:v>9.4749999999999996</c:v>
                </c:pt>
                <c:pt idx="53">
                  <c:v>8.9583333333333304</c:v>
                </c:pt>
                <c:pt idx="54">
                  <c:v>7.7374999999999998</c:v>
                </c:pt>
                <c:pt idx="55">
                  <c:v>10.341666666666701</c:v>
                </c:pt>
                <c:pt idx="56">
                  <c:v>12.1</c:v>
                </c:pt>
                <c:pt idx="57">
                  <c:v>13.012499999999999</c:v>
                </c:pt>
                <c:pt idx="58">
                  <c:v>11.0416666666667</c:v>
                </c:pt>
                <c:pt idx="59">
                  <c:v>9.1875</c:v>
                </c:pt>
                <c:pt idx="60">
                  <c:v>3.1541666666666699</c:v>
                </c:pt>
                <c:pt idx="61">
                  <c:v>3.00416666666667</c:v>
                </c:pt>
                <c:pt idx="62">
                  <c:v>1.7250000000000001</c:v>
                </c:pt>
                <c:pt idx="63">
                  <c:v>-1.05833333333333</c:v>
                </c:pt>
                <c:pt idx="64">
                  <c:v>3.12083333333333</c:v>
                </c:pt>
                <c:pt idx="65">
                  <c:v>2.4874999999999998</c:v>
                </c:pt>
                <c:pt idx="66">
                  <c:v>0.54166666666666696</c:v>
                </c:pt>
                <c:pt idx="67">
                  <c:v>-2.8458333333333301</c:v>
                </c:pt>
                <c:pt idx="68">
                  <c:v>0.90416666666666701</c:v>
                </c:pt>
                <c:pt idx="69">
                  <c:v>8.3249999999999993</c:v>
                </c:pt>
                <c:pt idx="70">
                  <c:v>8.1583333333333297</c:v>
                </c:pt>
                <c:pt idx="71">
                  <c:v>10.125</c:v>
                </c:pt>
                <c:pt idx="72">
                  <c:v>6.9458333333333302</c:v>
                </c:pt>
                <c:pt idx="73">
                  <c:v>2.43333333333333</c:v>
                </c:pt>
                <c:pt idx="74">
                  <c:v>8.5333333333333297</c:v>
                </c:pt>
                <c:pt idx="75">
                  <c:v>10.85</c:v>
                </c:pt>
                <c:pt idx="76">
                  <c:v>8.3416666666666703</c:v>
                </c:pt>
                <c:pt idx="77">
                  <c:v>4.7833333333333297</c:v>
                </c:pt>
                <c:pt idx="78">
                  <c:v>2.2958333333333298</c:v>
                </c:pt>
                <c:pt idx="79">
                  <c:v>1.5625</c:v>
                </c:pt>
                <c:pt idx="80">
                  <c:v>6.81666666666667</c:v>
                </c:pt>
                <c:pt idx="81">
                  <c:v>9.7833333333333297</c:v>
                </c:pt>
                <c:pt idx="82">
                  <c:v>11.429166666666699</c:v>
                </c:pt>
                <c:pt idx="83">
                  <c:v>8.5083333333333293</c:v>
                </c:pt>
                <c:pt idx="84">
                  <c:v>5.18333333333333</c:v>
                </c:pt>
                <c:pt idx="85">
                  <c:v>10.408333333333299</c:v>
                </c:pt>
                <c:pt idx="86">
                  <c:v>6.125</c:v>
                </c:pt>
                <c:pt idx="87">
                  <c:v>7.3125</c:v>
                </c:pt>
                <c:pt idx="88">
                  <c:v>4.6333333333333302</c:v>
                </c:pt>
                <c:pt idx="89">
                  <c:v>-0.241666666666667</c:v>
                </c:pt>
                <c:pt idx="90">
                  <c:v>-0.35</c:v>
                </c:pt>
                <c:pt idx="91">
                  <c:v>-1.38333333333333</c:v>
                </c:pt>
                <c:pt idx="92">
                  <c:v>0.16666666666666699</c:v>
                </c:pt>
                <c:pt idx="93">
                  <c:v>-0.05</c:v>
                </c:pt>
                <c:pt idx="94">
                  <c:v>10.408333333333299</c:v>
                </c:pt>
                <c:pt idx="95">
                  <c:v>9.6791666666666707</c:v>
                </c:pt>
                <c:pt idx="96">
                  <c:v>10.35</c:v>
                </c:pt>
                <c:pt idx="97">
                  <c:v>7.5125000000000002</c:v>
                </c:pt>
                <c:pt idx="98">
                  <c:v>10.55</c:v>
                </c:pt>
                <c:pt idx="99">
                  <c:v>7.7333333333333298</c:v>
                </c:pt>
                <c:pt idx="100">
                  <c:v>11.725</c:v>
                </c:pt>
                <c:pt idx="101">
                  <c:v>11.9416666666667</c:v>
                </c:pt>
                <c:pt idx="102">
                  <c:v>5.7374999999999998</c:v>
                </c:pt>
                <c:pt idx="103">
                  <c:v>3.8333333333333299</c:v>
                </c:pt>
                <c:pt idx="104">
                  <c:v>5.7</c:v>
                </c:pt>
                <c:pt idx="105">
                  <c:v>4.1416666666666702</c:v>
                </c:pt>
                <c:pt idx="106">
                  <c:v>7.875</c:v>
                </c:pt>
                <c:pt idx="107">
                  <c:v>5.0083333333333302</c:v>
                </c:pt>
                <c:pt idx="108">
                  <c:v>3.25416666666667</c:v>
                </c:pt>
                <c:pt idx="109">
                  <c:v>2.5791666666666702</c:v>
                </c:pt>
                <c:pt idx="110">
                  <c:v>6.5374999999999996</c:v>
                </c:pt>
                <c:pt idx="111">
                  <c:v>10.0375</c:v>
                </c:pt>
                <c:pt idx="112">
                  <c:v>7.4541666666666702</c:v>
                </c:pt>
                <c:pt idx="113">
                  <c:v>7.5625</c:v>
                </c:pt>
                <c:pt idx="114">
                  <c:v>8.0541666666666707</c:v>
                </c:pt>
                <c:pt idx="115">
                  <c:v>8.7666666666666693</c:v>
                </c:pt>
                <c:pt idx="116">
                  <c:v>4.4916666666666698</c:v>
                </c:pt>
                <c:pt idx="117">
                  <c:v>8.31666666666667</c:v>
                </c:pt>
                <c:pt idx="118">
                  <c:v>7.9083333333333297</c:v>
                </c:pt>
                <c:pt idx="119">
                  <c:v>6.6791666666666698</c:v>
                </c:pt>
                <c:pt idx="120">
                  <c:v>8.15</c:v>
                </c:pt>
                <c:pt idx="121">
                  <c:v>7.3833333333333302</c:v>
                </c:pt>
                <c:pt idx="122">
                  <c:v>10.579166666666699</c:v>
                </c:pt>
                <c:pt idx="123">
                  <c:v>7.2916666666666696</c:v>
                </c:pt>
                <c:pt idx="124">
                  <c:v>8.7416666666666707</c:v>
                </c:pt>
                <c:pt idx="125">
                  <c:v>13.324999999999999</c:v>
                </c:pt>
                <c:pt idx="126">
                  <c:v>12.875</c:v>
                </c:pt>
              </c:numCache>
            </c:numRef>
          </c:xVal>
          <c:yVal>
            <c:numRef>
              <c:f>'Weather-corrected comparison'!$AJ$5:$AJ$131</c:f>
              <c:numCache>
                <c:formatCode>_(* #,##0.00_);_(* \(#,##0.00\);_(* "-"??_);_(@_)</c:formatCode>
                <c:ptCount val="127"/>
                <c:pt idx="0">
                  <c:v>6.05</c:v>
                </c:pt>
                <c:pt idx="1">
                  <c:v>7.22</c:v>
                </c:pt>
                <c:pt idx="2">
                  <c:v>7.22</c:v>
                </c:pt>
                <c:pt idx="3">
                  <c:v>6.77</c:v>
                </c:pt>
                <c:pt idx="4">
                  <c:v>6.58</c:v>
                </c:pt>
                <c:pt idx="5">
                  <c:v>6.1</c:v>
                </c:pt>
                <c:pt idx="6">
                  <c:v>7.54</c:v>
                </c:pt>
                <c:pt idx="7">
                  <c:v>8.2899999999999991</c:v>
                </c:pt>
                <c:pt idx="8">
                  <c:v>8.32</c:v>
                </c:pt>
                <c:pt idx="9">
                  <c:v>7.91</c:v>
                </c:pt>
                <c:pt idx="10">
                  <c:v>8.41</c:v>
                </c:pt>
                <c:pt idx="11">
                  <c:v>8.68</c:v>
                </c:pt>
                <c:pt idx="12">
                  <c:v>7.92</c:v>
                </c:pt>
                <c:pt idx="13">
                  <c:v>6.48</c:v>
                </c:pt>
                <c:pt idx="14">
                  <c:v>6.36</c:v>
                </c:pt>
                <c:pt idx="15">
                  <c:v>6.84</c:v>
                </c:pt>
                <c:pt idx="16">
                  <c:v>7.37</c:v>
                </c:pt>
                <c:pt idx="17">
                  <c:v>8.7200000000000006</c:v>
                </c:pt>
                <c:pt idx="18">
                  <c:v>8.81</c:v>
                </c:pt>
                <c:pt idx="19">
                  <c:v>9.68</c:v>
                </c:pt>
                <c:pt idx="20">
                  <c:v>8.68</c:v>
                </c:pt>
                <c:pt idx="21">
                  <c:v>7.11</c:v>
                </c:pt>
                <c:pt idx="22">
                  <c:v>7.93</c:v>
                </c:pt>
                <c:pt idx="23">
                  <c:v>10.3</c:v>
                </c:pt>
                <c:pt idx="24">
                  <c:v>11.15</c:v>
                </c:pt>
                <c:pt idx="25">
                  <c:v>11.26</c:v>
                </c:pt>
                <c:pt idx="26">
                  <c:v>10.9</c:v>
                </c:pt>
                <c:pt idx="27">
                  <c:v>7.54</c:v>
                </c:pt>
                <c:pt idx="28">
                  <c:v>7.65</c:v>
                </c:pt>
                <c:pt idx="29">
                  <c:v>8.5299999999999994</c:v>
                </c:pt>
                <c:pt idx="30">
                  <c:v>8.77</c:v>
                </c:pt>
                <c:pt idx="31">
                  <c:v>8.76</c:v>
                </c:pt>
                <c:pt idx="32">
                  <c:v>9.77</c:v>
                </c:pt>
                <c:pt idx="33">
                  <c:v>8.5399999999999991</c:v>
                </c:pt>
                <c:pt idx="34">
                  <c:v>9.01</c:v>
                </c:pt>
                <c:pt idx="35">
                  <c:v>10.65</c:v>
                </c:pt>
                <c:pt idx="36">
                  <c:v>11.15</c:v>
                </c:pt>
                <c:pt idx="37">
                  <c:v>10.58</c:v>
                </c:pt>
                <c:pt idx="38">
                  <c:v>9.4499999999999993</c:v>
                </c:pt>
                <c:pt idx="39">
                  <c:v>10.45</c:v>
                </c:pt>
                <c:pt idx="40">
                  <c:v>13.26</c:v>
                </c:pt>
                <c:pt idx="41">
                  <c:v>14.18</c:v>
                </c:pt>
                <c:pt idx="42">
                  <c:v>12.04</c:v>
                </c:pt>
                <c:pt idx="43">
                  <c:v>12.61</c:v>
                </c:pt>
                <c:pt idx="44">
                  <c:v>12.96</c:v>
                </c:pt>
                <c:pt idx="45">
                  <c:v>13.58</c:v>
                </c:pt>
                <c:pt idx="46">
                  <c:v>14.23</c:v>
                </c:pt>
                <c:pt idx="47">
                  <c:v>15.86</c:v>
                </c:pt>
                <c:pt idx="48">
                  <c:v>15.12</c:v>
                </c:pt>
                <c:pt idx="49">
                  <c:v>14.65</c:v>
                </c:pt>
                <c:pt idx="50">
                  <c:v>12.65</c:v>
                </c:pt>
                <c:pt idx="51">
                  <c:v>11.53</c:v>
                </c:pt>
                <c:pt idx="52">
                  <c:v>11.37</c:v>
                </c:pt>
                <c:pt idx="53">
                  <c:v>11.69</c:v>
                </c:pt>
                <c:pt idx="54">
                  <c:v>12.11</c:v>
                </c:pt>
                <c:pt idx="55">
                  <c:v>11.83</c:v>
                </c:pt>
                <c:pt idx="56">
                  <c:v>10.26</c:v>
                </c:pt>
                <c:pt idx="57">
                  <c:v>10.5</c:v>
                </c:pt>
                <c:pt idx="58">
                  <c:v>10.039999999999999</c:v>
                </c:pt>
                <c:pt idx="59">
                  <c:v>10.24</c:v>
                </c:pt>
                <c:pt idx="60">
                  <c:v>13.26</c:v>
                </c:pt>
                <c:pt idx="61">
                  <c:v>14.91</c:v>
                </c:pt>
                <c:pt idx="62">
                  <c:v>15.21</c:v>
                </c:pt>
                <c:pt idx="63">
                  <c:v>16.11</c:v>
                </c:pt>
                <c:pt idx="64">
                  <c:v>16.940000000000001</c:v>
                </c:pt>
                <c:pt idx="65">
                  <c:v>17.04</c:v>
                </c:pt>
                <c:pt idx="66">
                  <c:v>17.46</c:v>
                </c:pt>
                <c:pt idx="67">
                  <c:v>18.350000000000001</c:v>
                </c:pt>
                <c:pt idx="68">
                  <c:v>17.66</c:v>
                </c:pt>
                <c:pt idx="69">
                  <c:v>14.52</c:v>
                </c:pt>
                <c:pt idx="70">
                  <c:v>12.94</c:v>
                </c:pt>
                <c:pt idx="71">
                  <c:v>12.51</c:v>
                </c:pt>
                <c:pt idx="72">
                  <c:v>12.47</c:v>
                </c:pt>
                <c:pt idx="73">
                  <c:v>15.16</c:v>
                </c:pt>
                <c:pt idx="74">
                  <c:v>13.77</c:v>
                </c:pt>
                <c:pt idx="75">
                  <c:v>11.85</c:v>
                </c:pt>
                <c:pt idx="76">
                  <c:v>12.15</c:v>
                </c:pt>
                <c:pt idx="77">
                  <c:v>14.11</c:v>
                </c:pt>
                <c:pt idx="78">
                  <c:v>15.13</c:v>
                </c:pt>
                <c:pt idx="79">
                  <c:v>16.72</c:v>
                </c:pt>
                <c:pt idx="80">
                  <c:v>15.61</c:v>
                </c:pt>
                <c:pt idx="81">
                  <c:v>12.34</c:v>
                </c:pt>
                <c:pt idx="82">
                  <c:v>10.9</c:v>
                </c:pt>
                <c:pt idx="83">
                  <c:v>11.24</c:v>
                </c:pt>
                <c:pt idx="84">
                  <c:v>15.45</c:v>
                </c:pt>
                <c:pt idx="85">
                  <c:v>11.92</c:v>
                </c:pt>
                <c:pt idx="86">
                  <c:v>12.03</c:v>
                </c:pt>
                <c:pt idx="87">
                  <c:v>12.91</c:v>
                </c:pt>
                <c:pt idx="88">
                  <c:v>12.75</c:v>
                </c:pt>
                <c:pt idx="89">
                  <c:v>18.3</c:v>
                </c:pt>
                <c:pt idx="90">
                  <c:v>19.68</c:v>
                </c:pt>
                <c:pt idx="91">
                  <c:v>19.239999999999998</c:v>
                </c:pt>
                <c:pt idx="92">
                  <c:v>20.239999999999998</c:v>
                </c:pt>
                <c:pt idx="93">
                  <c:v>19.13</c:v>
                </c:pt>
                <c:pt idx="94">
                  <c:v>12.15</c:v>
                </c:pt>
                <c:pt idx="95">
                  <c:v>11.27</c:v>
                </c:pt>
                <c:pt idx="96">
                  <c:v>11.46</c:v>
                </c:pt>
                <c:pt idx="97">
                  <c:v>11.62</c:v>
                </c:pt>
                <c:pt idx="98">
                  <c:v>12.35</c:v>
                </c:pt>
                <c:pt idx="99">
                  <c:v>10.43</c:v>
                </c:pt>
                <c:pt idx="100">
                  <c:v>10.96</c:v>
                </c:pt>
                <c:pt idx="101">
                  <c:v>9.3699999999999992</c:v>
                </c:pt>
                <c:pt idx="102">
                  <c:v>10.17</c:v>
                </c:pt>
                <c:pt idx="103">
                  <c:v>11.33</c:v>
                </c:pt>
                <c:pt idx="104">
                  <c:v>12.75</c:v>
                </c:pt>
                <c:pt idx="105">
                  <c:v>13.74</c:v>
                </c:pt>
                <c:pt idx="106">
                  <c:v>12.95</c:v>
                </c:pt>
                <c:pt idx="107">
                  <c:v>13.46</c:v>
                </c:pt>
                <c:pt idx="108">
                  <c:v>14.08</c:v>
                </c:pt>
                <c:pt idx="109">
                  <c:v>13.2</c:v>
                </c:pt>
                <c:pt idx="110">
                  <c:v>12.48</c:v>
                </c:pt>
                <c:pt idx="111">
                  <c:v>12.59</c:v>
                </c:pt>
                <c:pt idx="112">
                  <c:v>12.06</c:v>
                </c:pt>
                <c:pt idx="113">
                  <c:v>12.42</c:v>
                </c:pt>
                <c:pt idx="114">
                  <c:v>10.4</c:v>
                </c:pt>
                <c:pt idx="115">
                  <c:v>9.31</c:v>
                </c:pt>
                <c:pt idx="116">
                  <c:v>10.79</c:v>
                </c:pt>
                <c:pt idx="117">
                  <c:v>10.79</c:v>
                </c:pt>
                <c:pt idx="118">
                  <c:v>10.74</c:v>
                </c:pt>
                <c:pt idx="119">
                  <c:v>10.29</c:v>
                </c:pt>
                <c:pt idx="120">
                  <c:v>10.29</c:v>
                </c:pt>
                <c:pt idx="121">
                  <c:v>9.3699999999999992</c:v>
                </c:pt>
                <c:pt idx="122">
                  <c:v>9.3699999999999992</c:v>
                </c:pt>
                <c:pt idx="123">
                  <c:v>10.38</c:v>
                </c:pt>
                <c:pt idx="124">
                  <c:v>7.92</c:v>
                </c:pt>
                <c:pt idx="125">
                  <c:v>6.8</c:v>
                </c:pt>
                <c:pt idx="126">
                  <c:v>5.96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D7-4F58-8FD4-949ED9E143DC}"/>
            </c:ext>
          </c:extLst>
        </c:ser>
        <c:ser>
          <c:idx val="2"/>
          <c:order val="2"/>
          <c:tx>
            <c:strRef>
              <c:f>'Weather-corrected comparison'!$AK$3:$AL$3</c:f>
              <c:strCache>
                <c:ptCount val="1"/>
                <c:pt idx="0">
                  <c:v>2021-22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50000"/>
                    <a:alpha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'Weather-corrected comparison'!$AK$5:$AK$131</c:f>
              <c:numCache>
                <c:formatCode>_(* #,##0.00_);_(* \(#,##0.00\);_(* "-"??_);_(@_)</c:formatCode>
                <c:ptCount val="127"/>
                <c:pt idx="0">
                  <c:v>12.6</c:v>
                </c:pt>
                <c:pt idx="1">
                  <c:v>13.0583333333333</c:v>
                </c:pt>
                <c:pt idx="2">
                  <c:v>11.804166666666699</c:v>
                </c:pt>
                <c:pt idx="3">
                  <c:v>14.2916666666667</c:v>
                </c:pt>
                <c:pt idx="4">
                  <c:v>15.9583333333333</c:v>
                </c:pt>
                <c:pt idx="5">
                  <c:v>15.3708333333333</c:v>
                </c:pt>
                <c:pt idx="6">
                  <c:v>8.7916666666666696</c:v>
                </c:pt>
                <c:pt idx="7">
                  <c:v>10.345833333333299</c:v>
                </c:pt>
                <c:pt idx="8">
                  <c:v>11.9125</c:v>
                </c:pt>
                <c:pt idx="9">
                  <c:v>12.304166666666699</c:v>
                </c:pt>
                <c:pt idx="10">
                  <c:v>12.9375</c:v>
                </c:pt>
                <c:pt idx="11">
                  <c:v>16.091666666666701</c:v>
                </c:pt>
                <c:pt idx="12">
                  <c:v>16.6875</c:v>
                </c:pt>
                <c:pt idx="13">
                  <c:v>13.1</c:v>
                </c:pt>
                <c:pt idx="14">
                  <c:v>8.6958333333333293</c:v>
                </c:pt>
                <c:pt idx="15">
                  <c:v>10.158333333333299</c:v>
                </c:pt>
                <c:pt idx="16">
                  <c:v>11.862500000000001</c:v>
                </c:pt>
                <c:pt idx="17">
                  <c:v>14.8333333333333</c:v>
                </c:pt>
                <c:pt idx="18">
                  <c:v>15.0833333333333</c:v>
                </c:pt>
                <c:pt idx="19">
                  <c:v>14.9791666666667</c:v>
                </c:pt>
                <c:pt idx="20">
                  <c:v>13</c:v>
                </c:pt>
                <c:pt idx="21">
                  <c:v>7.2874999999999996</c:v>
                </c:pt>
                <c:pt idx="22">
                  <c:v>5.7416666666666698</c:v>
                </c:pt>
                <c:pt idx="23">
                  <c:v>5.8833333333333302</c:v>
                </c:pt>
                <c:pt idx="24">
                  <c:v>4.4041666666666703</c:v>
                </c:pt>
                <c:pt idx="25">
                  <c:v>8.6791666666666707</c:v>
                </c:pt>
                <c:pt idx="26">
                  <c:v>10.1666666666667</c:v>
                </c:pt>
                <c:pt idx="27">
                  <c:v>12.4333333333333</c:v>
                </c:pt>
                <c:pt idx="28">
                  <c:v>12.5583333333333</c:v>
                </c:pt>
                <c:pt idx="29">
                  <c:v>10.8</c:v>
                </c:pt>
                <c:pt idx="30">
                  <c:v>12.258333333333301</c:v>
                </c:pt>
                <c:pt idx="31">
                  <c:v>7.67916666666666</c:v>
                </c:pt>
                <c:pt idx="32">
                  <c:v>9.8041666666666707</c:v>
                </c:pt>
                <c:pt idx="33">
                  <c:v>9.5500000000000007</c:v>
                </c:pt>
                <c:pt idx="34">
                  <c:v>11.670833333333301</c:v>
                </c:pt>
                <c:pt idx="35">
                  <c:v>10.5</c:v>
                </c:pt>
                <c:pt idx="36">
                  <c:v>3.18333333333333</c:v>
                </c:pt>
                <c:pt idx="37">
                  <c:v>4.9583333333333304</c:v>
                </c:pt>
                <c:pt idx="38">
                  <c:v>6.1083333333333298</c:v>
                </c:pt>
                <c:pt idx="39">
                  <c:v>4</c:v>
                </c:pt>
                <c:pt idx="40">
                  <c:v>6.7208333333333297</c:v>
                </c:pt>
                <c:pt idx="41">
                  <c:v>4.5625</c:v>
                </c:pt>
                <c:pt idx="42">
                  <c:v>10.929166666666699</c:v>
                </c:pt>
                <c:pt idx="43">
                  <c:v>5.5916666666666703</c:v>
                </c:pt>
                <c:pt idx="44">
                  <c:v>2.6958333333333302</c:v>
                </c:pt>
                <c:pt idx="45">
                  <c:v>8.3208333333333293</c:v>
                </c:pt>
                <c:pt idx="46">
                  <c:v>5.0374999999999996</c:v>
                </c:pt>
                <c:pt idx="47">
                  <c:v>7.4291666666666698</c:v>
                </c:pt>
                <c:pt idx="48">
                  <c:v>6.4833333333333298</c:v>
                </c:pt>
                <c:pt idx="49">
                  <c:v>7.6749999999999998</c:v>
                </c:pt>
                <c:pt idx="50">
                  <c:v>5.1749999999999998</c:v>
                </c:pt>
                <c:pt idx="51">
                  <c:v>10.8708333333333</c:v>
                </c:pt>
                <c:pt idx="52">
                  <c:v>11.725</c:v>
                </c:pt>
                <c:pt idx="53">
                  <c:v>10.574999999999999</c:v>
                </c:pt>
                <c:pt idx="54">
                  <c:v>9.4791666666666607</c:v>
                </c:pt>
                <c:pt idx="55">
                  <c:v>8.4541666666666693</c:v>
                </c:pt>
                <c:pt idx="56">
                  <c:v>6.0291666666666703</c:v>
                </c:pt>
                <c:pt idx="57">
                  <c:v>3.5541666666666698</c:v>
                </c:pt>
                <c:pt idx="58">
                  <c:v>6.5791666666666702</c:v>
                </c:pt>
                <c:pt idx="59">
                  <c:v>8.3041666666666707</c:v>
                </c:pt>
                <c:pt idx="60">
                  <c:v>8.0916666666666703</c:v>
                </c:pt>
                <c:pt idx="61">
                  <c:v>13.529166666666701</c:v>
                </c:pt>
                <c:pt idx="62">
                  <c:v>13.508333333333301</c:v>
                </c:pt>
                <c:pt idx="63">
                  <c:v>13.387499999999999</c:v>
                </c:pt>
                <c:pt idx="64">
                  <c:v>4.05833333333333</c:v>
                </c:pt>
                <c:pt idx="65">
                  <c:v>2.1416666666666702</c:v>
                </c:pt>
                <c:pt idx="66">
                  <c:v>5.2583333333333302</c:v>
                </c:pt>
                <c:pt idx="67">
                  <c:v>3.7</c:v>
                </c:pt>
                <c:pt idx="68">
                  <c:v>8.4833333333333307</c:v>
                </c:pt>
                <c:pt idx="69">
                  <c:v>7.6375000000000002</c:v>
                </c:pt>
                <c:pt idx="70">
                  <c:v>9.5833333333333395E-2</c:v>
                </c:pt>
                <c:pt idx="71">
                  <c:v>0.75416666666666698</c:v>
                </c:pt>
                <c:pt idx="72">
                  <c:v>1.825</c:v>
                </c:pt>
                <c:pt idx="73">
                  <c:v>0.78749999999999998</c:v>
                </c:pt>
                <c:pt idx="74">
                  <c:v>3.3291666666666702</c:v>
                </c:pt>
                <c:pt idx="75">
                  <c:v>5.7291666666666696</c:v>
                </c:pt>
                <c:pt idx="76">
                  <c:v>0.97499999999999998</c:v>
                </c:pt>
                <c:pt idx="77">
                  <c:v>2.0125000000000002</c:v>
                </c:pt>
                <c:pt idx="78">
                  <c:v>4.7</c:v>
                </c:pt>
                <c:pt idx="79">
                  <c:v>3.0249999999999999</c:v>
                </c:pt>
                <c:pt idx="80">
                  <c:v>6.1875</c:v>
                </c:pt>
                <c:pt idx="81">
                  <c:v>5.3958333333333304</c:v>
                </c:pt>
                <c:pt idx="82">
                  <c:v>6.6124999999999998</c:v>
                </c:pt>
                <c:pt idx="83">
                  <c:v>7.5875000000000004</c:v>
                </c:pt>
                <c:pt idx="84">
                  <c:v>10.554166666666699</c:v>
                </c:pt>
                <c:pt idx="85">
                  <c:v>9.12083333333333</c:v>
                </c:pt>
                <c:pt idx="86">
                  <c:v>9.2333333333333396</c:v>
                </c:pt>
                <c:pt idx="87">
                  <c:v>5.15</c:v>
                </c:pt>
                <c:pt idx="88">
                  <c:v>8.9666666666666703</c:v>
                </c:pt>
                <c:pt idx="89">
                  <c:v>10.0875</c:v>
                </c:pt>
                <c:pt idx="90">
                  <c:v>8.43333333333333</c:v>
                </c:pt>
                <c:pt idx="91">
                  <c:v>3.93333333333333</c:v>
                </c:pt>
                <c:pt idx="92">
                  <c:v>3.9750000000000001</c:v>
                </c:pt>
                <c:pt idx="93">
                  <c:v>6.1791666666666698</c:v>
                </c:pt>
                <c:pt idx="94">
                  <c:v>10.445833333333301</c:v>
                </c:pt>
                <c:pt idx="95">
                  <c:v>12.608333333333301</c:v>
                </c:pt>
                <c:pt idx="96">
                  <c:v>9.6</c:v>
                </c:pt>
                <c:pt idx="97">
                  <c:v>6.5</c:v>
                </c:pt>
                <c:pt idx="98">
                  <c:v>8.5208333333333304</c:v>
                </c:pt>
                <c:pt idx="99">
                  <c:v>8.25416666666667</c:v>
                </c:pt>
                <c:pt idx="100">
                  <c:v>8.2166666666666703</c:v>
                </c:pt>
                <c:pt idx="101">
                  <c:v>4.7625000000000002</c:v>
                </c:pt>
                <c:pt idx="102">
                  <c:v>4.5250000000000004</c:v>
                </c:pt>
                <c:pt idx="103">
                  <c:v>9.4708333333333297</c:v>
                </c:pt>
                <c:pt idx="104">
                  <c:v>7.8250000000000002</c:v>
                </c:pt>
                <c:pt idx="105">
                  <c:v>8.6374999999999993</c:v>
                </c:pt>
                <c:pt idx="106">
                  <c:v>8.3458333333333297</c:v>
                </c:pt>
                <c:pt idx="107">
                  <c:v>6.1708333333333298</c:v>
                </c:pt>
                <c:pt idx="108">
                  <c:v>4.8125</c:v>
                </c:pt>
                <c:pt idx="109">
                  <c:v>7.8666666666666698</c:v>
                </c:pt>
                <c:pt idx="110">
                  <c:v>10.275</c:v>
                </c:pt>
                <c:pt idx="111">
                  <c:v>9.5541666666666707</c:v>
                </c:pt>
                <c:pt idx="112">
                  <c:v>9.0583333333333407</c:v>
                </c:pt>
                <c:pt idx="113">
                  <c:v>6.7750000000000004</c:v>
                </c:pt>
                <c:pt idx="114">
                  <c:v>8.5208333333333304</c:v>
                </c:pt>
                <c:pt idx="115">
                  <c:v>6.4874999999999998</c:v>
                </c:pt>
                <c:pt idx="116">
                  <c:v>7.4916666666666698</c:v>
                </c:pt>
                <c:pt idx="117">
                  <c:v>9.3625000000000007</c:v>
                </c:pt>
                <c:pt idx="118">
                  <c:v>10.6</c:v>
                </c:pt>
                <c:pt idx="119">
                  <c:v>10.570833333333301</c:v>
                </c:pt>
                <c:pt idx="120">
                  <c:v>8.8833333333333293</c:v>
                </c:pt>
                <c:pt idx="121">
                  <c:v>8.5458333333333307</c:v>
                </c:pt>
                <c:pt idx="122">
                  <c:v>8.6875</c:v>
                </c:pt>
                <c:pt idx="123">
                  <c:v>10.9416666666667</c:v>
                </c:pt>
                <c:pt idx="124">
                  <c:v>9.7125000000000004</c:v>
                </c:pt>
                <c:pt idx="125">
                  <c:v>7.4458333333333302</c:v>
                </c:pt>
                <c:pt idx="126">
                  <c:v>3.6458333333333299</c:v>
                </c:pt>
              </c:numCache>
            </c:numRef>
          </c:xVal>
          <c:yVal>
            <c:numRef>
              <c:f>'Weather-corrected comparison'!$AL$5:$AL$131</c:f>
              <c:numCache>
                <c:formatCode>_(* #,##0.00_);_(* \(#,##0.00\);_(* "-"??_);_(@_)</c:formatCode>
                <c:ptCount val="127"/>
                <c:pt idx="0">
                  <c:v>4.5999999999999996</c:v>
                </c:pt>
                <c:pt idx="1">
                  <c:v>5.86</c:v>
                </c:pt>
                <c:pt idx="2">
                  <c:v>6.02</c:v>
                </c:pt>
                <c:pt idx="3">
                  <c:v>5.56</c:v>
                </c:pt>
                <c:pt idx="4">
                  <c:v>4.58</c:v>
                </c:pt>
                <c:pt idx="5">
                  <c:v>4.58</c:v>
                </c:pt>
                <c:pt idx="6">
                  <c:v>5.56</c:v>
                </c:pt>
                <c:pt idx="7">
                  <c:v>6</c:v>
                </c:pt>
                <c:pt idx="8">
                  <c:v>5.5</c:v>
                </c:pt>
                <c:pt idx="9">
                  <c:v>5.24</c:v>
                </c:pt>
                <c:pt idx="10">
                  <c:v>5.47</c:v>
                </c:pt>
                <c:pt idx="11">
                  <c:v>5.98</c:v>
                </c:pt>
                <c:pt idx="12">
                  <c:v>4.76</c:v>
                </c:pt>
                <c:pt idx="13">
                  <c:v>5.19</c:v>
                </c:pt>
                <c:pt idx="14">
                  <c:v>6.88</c:v>
                </c:pt>
                <c:pt idx="15">
                  <c:v>8.0399999999999991</c:v>
                </c:pt>
                <c:pt idx="16">
                  <c:v>6.49</c:v>
                </c:pt>
                <c:pt idx="17">
                  <c:v>6.37</c:v>
                </c:pt>
                <c:pt idx="18">
                  <c:v>5.89</c:v>
                </c:pt>
                <c:pt idx="19">
                  <c:v>6.13</c:v>
                </c:pt>
                <c:pt idx="20">
                  <c:v>6.17</c:v>
                </c:pt>
                <c:pt idx="21">
                  <c:v>8.7100000000000009</c:v>
                </c:pt>
                <c:pt idx="22">
                  <c:v>10.050000000000001</c:v>
                </c:pt>
                <c:pt idx="23">
                  <c:v>11.08</c:v>
                </c:pt>
                <c:pt idx="24">
                  <c:v>10.92</c:v>
                </c:pt>
                <c:pt idx="25">
                  <c:v>10.51</c:v>
                </c:pt>
                <c:pt idx="26">
                  <c:v>9.5500000000000007</c:v>
                </c:pt>
                <c:pt idx="27">
                  <c:v>7.92</c:v>
                </c:pt>
                <c:pt idx="28">
                  <c:v>7.78</c:v>
                </c:pt>
                <c:pt idx="29">
                  <c:v>7.74</c:v>
                </c:pt>
                <c:pt idx="30">
                  <c:v>7.91</c:v>
                </c:pt>
                <c:pt idx="31">
                  <c:v>9.0299999999999994</c:v>
                </c:pt>
                <c:pt idx="32">
                  <c:v>8.56</c:v>
                </c:pt>
                <c:pt idx="33">
                  <c:v>9.06</c:v>
                </c:pt>
                <c:pt idx="34">
                  <c:v>8.83</c:v>
                </c:pt>
                <c:pt idx="35">
                  <c:v>8.33</c:v>
                </c:pt>
                <c:pt idx="36">
                  <c:v>12.68</c:v>
                </c:pt>
                <c:pt idx="37">
                  <c:v>13.03</c:v>
                </c:pt>
                <c:pt idx="38">
                  <c:v>12.05</c:v>
                </c:pt>
                <c:pt idx="39">
                  <c:v>12.44</c:v>
                </c:pt>
                <c:pt idx="40">
                  <c:v>12.78</c:v>
                </c:pt>
                <c:pt idx="41">
                  <c:v>15.03</c:v>
                </c:pt>
                <c:pt idx="42">
                  <c:v>11.5</c:v>
                </c:pt>
                <c:pt idx="43">
                  <c:v>12.17</c:v>
                </c:pt>
                <c:pt idx="44">
                  <c:v>14.17</c:v>
                </c:pt>
                <c:pt idx="45">
                  <c:v>12.33</c:v>
                </c:pt>
                <c:pt idx="46">
                  <c:v>13.93</c:v>
                </c:pt>
                <c:pt idx="47">
                  <c:v>13.87</c:v>
                </c:pt>
                <c:pt idx="48">
                  <c:v>13.93</c:v>
                </c:pt>
                <c:pt idx="49">
                  <c:v>13.33</c:v>
                </c:pt>
                <c:pt idx="50">
                  <c:v>13.33</c:v>
                </c:pt>
                <c:pt idx="51">
                  <c:v>9.85</c:v>
                </c:pt>
                <c:pt idx="52">
                  <c:v>9.31</c:v>
                </c:pt>
                <c:pt idx="53">
                  <c:v>9.1999999999999993</c:v>
                </c:pt>
                <c:pt idx="54">
                  <c:v>9.8800000000000008</c:v>
                </c:pt>
                <c:pt idx="55">
                  <c:v>10.86</c:v>
                </c:pt>
                <c:pt idx="56">
                  <c:v>13.25</c:v>
                </c:pt>
                <c:pt idx="57">
                  <c:v>13.89</c:v>
                </c:pt>
                <c:pt idx="58">
                  <c:v>14.1</c:v>
                </c:pt>
                <c:pt idx="59">
                  <c:v>10.98</c:v>
                </c:pt>
                <c:pt idx="60">
                  <c:v>9.94</c:v>
                </c:pt>
                <c:pt idx="61">
                  <c:v>8.66</c:v>
                </c:pt>
                <c:pt idx="62">
                  <c:v>7.71</c:v>
                </c:pt>
                <c:pt idx="63">
                  <c:v>7.32</c:v>
                </c:pt>
                <c:pt idx="64">
                  <c:v>13</c:v>
                </c:pt>
                <c:pt idx="65">
                  <c:v>14.43</c:v>
                </c:pt>
                <c:pt idx="66">
                  <c:v>15.04</c:v>
                </c:pt>
                <c:pt idx="67">
                  <c:v>14.97</c:v>
                </c:pt>
                <c:pt idx="68">
                  <c:v>12.1</c:v>
                </c:pt>
                <c:pt idx="69">
                  <c:v>11.22</c:v>
                </c:pt>
                <c:pt idx="70">
                  <c:v>13.74</c:v>
                </c:pt>
                <c:pt idx="71">
                  <c:v>14.63</c:v>
                </c:pt>
                <c:pt idx="72">
                  <c:v>14.8</c:v>
                </c:pt>
                <c:pt idx="73">
                  <c:v>14.49</c:v>
                </c:pt>
                <c:pt idx="74">
                  <c:v>15.03</c:v>
                </c:pt>
                <c:pt idx="75">
                  <c:v>13.39</c:v>
                </c:pt>
                <c:pt idx="76">
                  <c:v>15</c:v>
                </c:pt>
                <c:pt idx="77">
                  <c:v>16.059999999999999</c:v>
                </c:pt>
                <c:pt idx="78">
                  <c:v>14.71</c:v>
                </c:pt>
                <c:pt idx="79">
                  <c:v>15.14</c:v>
                </c:pt>
                <c:pt idx="80">
                  <c:v>13.37</c:v>
                </c:pt>
                <c:pt idx="81">
                  <c:v>12.25</c:v>
                </c:pt>
                <c:pt idx="82">
                  <c:v>13.28</c:v>
                </c:pt>
                <c:pt idx="83">
                  <c:v>12.82</c:v>
                </c:pt>
                <c:pt idx="84">
                  <c:v>11.06</c:v>
                </c:pt>
                <c:pt idx="85">
                  <c:v>10.19</c:v>
                </c:pt>
                <c:pt idx="86">
                  <c:v>10.61</c:v>
                </c:pt>
                <c:pt idx="87">
                  <c:v>11.52</c:v>
                </c:pt>
                <c:pt idx="88">
                  <c:v>11.95</c:v>
                </c:pt>
                <c:pt idx="89">
                  <c:v>10.45</c:v>
                </c:pt>
                <c:pt idx="90">
                  <c:v>10.38</c:v>
                </c:pt>
                <c:pt idx="91">
                  <c:v>11.98</c:v>
                </c:pt>
                <c:pt idx="92">
                  <c:v>12.9</c:v>
                </c:pt>
                <c:pt idx="93">
                  <c:v>12.21</c:v>
                </c:pt>
                <c:pt idx="94">
                  <c:v>12.15</c:v>
                </c:pt>
                <c:pt idx="95">
                  <c:v>10.33</c:v>
                </c:pt>
                <c:pt idx="96">
                  <c:v>10.47</c:v>
                </c:pt>
                <c:pt idx="97">
                  <c:v>12.18</c:v>
                </c:pt>
                <c:pt idx="98">
                  <c:v>12.12</c:v>
                </c:pt>
                <c:pt idx="99">
                  <c:v>10.56</c:v>
                </c:pt>
                <c:pt idx="100">
                  <c:v>11.37</c:v>
                </c:pt>
                <c:pt idx="101">
                  <c:v>12.25</c:v>
                </c:pt>
                <c:pt idx="102">
                  <c:v>11.67</c:v>
                </c:pt>
                <c:pt idx="103">
                  <c:v>11.02</c:v>
                </c:pt>
                <c:pt idx="104">
                  <c:v>11.88</c:v>
                </c:pt>
                <c:pt idx="105">
                  <c:v>11.23</c:v>
                </c:pt>
                <c:pt idx="106">
                  <c:v>10.81</c:v>
                </c:pt>
                <c:pt idx="107">
                  <c:v>10.67</c:v>
                </c:pt>
                <c:pt idx="108">
                  <c:v>12.88</c:v>
                </c:pt>
                <c:pt idx="109">
                  <c:v>12.15</c:v>
                </c:pt>
                <c:pt idx="110">
                  <c:v>10.57</c:v>
                </c:pt>
                <c:pt idx="111">
                  <c:v>9.64</c:v>
                </c:pt>
                <c:pt idx="112">
                  <c:v>10.06</c:v>
                </c:pt>
                <c:pt idx="113">
                  <c:v>9.39</c:v>
                </c:pt>
                <c:pt idx="114">
                  <c:v>9.16</c:v>
                </c:pt>
                <c:pt idx="115">
                  <c:v>10.5</c:v>
                </c:pt>
                <c:pt idx="116">
                  <c:v>9.65</c:v>
                </c:pt>
                <c:pt idx="117">
                  <c:v>8.2200000000000006</c:v>
                </c:pt>
                <c:pt idx="118">
                  <c:v>8.81</c:v>
                </c:pt>
                <c:pt idx="119">
                  <c:v>7.23</c:v>
                </c:pt>
                <c:pt idx="120">
                  <c:v>6.97</c:v>
                </c:pt>
                <c:pt idx="121">
                  <c:v>6.94</c:v>
                </c:pt>
                <c:pt idx="122">
                  <c:v>6.77</c:v>
                </c:pt>
                <c:pt idx="123">
                  <c:v>7.04</c:v>
                </c:pt>
                <c:pt idx="124">
                  <c:v>7.86</c:v>
                </c:pt>
                <c:pt idx="125">
                  <c:v>8.67</c:v>
                </c:pt>
                <c:pt idx="126">
                  <c:v>11.32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9D7-4F58-8FD4-949ED9E143DC}"/>
            </c:ext>
          </c:extLst>
        </c:ser>
        <c:ser>
          <c:idx val="3"/>
          <c:order val="3"/>
          <c:tx>
            <c:strRef>
              <c:f>'Weather-corrected comparison'!$AM$3:$AN$3</c:f>
              <c:strCache>
                <c:ptCount val="1"/>
                <c:pt idx="0">
                  <c:v>2022-23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>
                    <a:alpha val="50000"/>
                  </a:srgb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'Weather-corrected comparison'!$AM$5:$AM$131</c:f>
              <c:numCache>
                <c:formatCode>_(* #,##0.00_);_(* \(#,##0.00\);_(* "-"??_);_(@_)</c:formatCode>
                <c:ptCount val="127"/>
                <c:pt idx="0">
                  <c:v>14.483333333333301</c:v>
                </c:pt>
                <c:pt idx="1">
                  <c:v>16.408333333333299</c:v>
                </c:pt>
                <c:pt idx="2">
                  <c:v>13.533333333333299</c:v>
                </c:pt>
                <c:pt idx="3">
                  <c:v>13.987500000000001</c:v>
                </c:pt>
                <c:pt idx="4">
                  <c:v>12.883333333333301</c:v>
                </c:pt>
                <c:pt idx="5">
                  <c:v>9.6125000000000007</c:v>
                </c:pt>
                <c:pt idx="6">
                  <c:v>8.625</c:v>
                </c:pt>
                <c:pt idx="7">
                  <c:v>13.112500000000001</c:v>
                </c:pt>
                <c:pt idx="8">
                  <c:v>12.1666666666667</c:v>
                </c:pt>
                <c:pt idx="9">
                  <c:v>12.5</c:v>
                </c:pt>
                <c:pt idx="10">
                  <c:v>12.025</c:v>
                </c:pt>
                <c:pt idx="11">
                  <c:v>13.7541666666667</c:v>
                </c:pt>
                <c:pt idx="12">
                  <c:v>16.5833333333333</c:v>
                </c:pt>
                <c:pt idx="13">
                  <c:v>14.375</c:v>
                </c:pt>
                <c:pt idx="14">
                  <c:v>15.079166666666699</c:v>
                </c:pt>
                <c:pt idx="15">
                  <c:v>13.345833333333299</c:v>
                </c:pt>
                <c:pt idx="16">
                  <c:v>14.862500000000001</c:v>
                </c:pt>
                <c:pt idx="17">
                  <c:v>15.345833333333299</c:v>
                </c:pt>
                <c:pt idx="18">
                  <c:v>16.879166666666698</c:v>
                </c:pt>
                <c:pt idx="19">
                  <c:v>14.8791666666667</c:v>
                </c:pt>
                <c:pt idx="20">
                  <c:v>14.0625</c:v>
                </c:pt>
                <c:pt idx="21">
                  <c:v>11.366666666666699</c:v>
                </c:pt>
                <c:pt idx="22">
                  <c:v>12.570833333333301</c:v>
                </c:pt>
                <c:pt idx="23">
                  <c:v>9.7833333333333297</c:v>
                </c:pt>
                <c:pt idx="24">
                  <c:v>9.49583333333333</c:v>
                </c:pt>
                <c:pt idx="25">
                  <c:v>13.9125</c:v>
                </c:pt>
                <c:pt idx="26">
                  <c:v>12.429166666666699</c:v>
                </c:pt>
                <c:pt idx="27">
                  <c:v>11.6833333333333</c:v>
                </c:pt>
                <c:pt idx="28">
                  <c:v>14.3791666666667</c:v>
                </c:pt>
                <c:pt idx="29">
                  <c:v>13.3166666666667</c:v>
                </c:pt>
                <c:pt idx="30">
                  <c:v>12.054166666666699</c:v>
                </c:pt>
                <c:pt idx="31">
                  <c:v>9.9124999999999996</c:v>
                </c:pt>
                <c:pt idx="32">
                  <c:v>9.25416666666667</c:v>
                </c:pt>
                <c:pt idx="33">
                  <c:v>9.1750000000000007</c:v>
                </c:pt>
                <c:pt idx="34">
                  <c:v>5.5125000000000002</c:v>
                </c:pt>
                <c:pt idx="35">
                  <c:v>7.5625</c:v>
                </c:pt>
                <c:pt idx="36">
                  <c:v>8.1999999999999993</c:v>
                </c:pt>
                <c:pt idx="37">
                  <c:v>9.8249999999999993</c:v>
                </c:pt>
                <c:pt idx="38">
                  <c:v>10.470833333333299</c:v>
                </c:pt>
                <c:pt idx="39">
                  <c:v>9.0374999999999996</c:v>
                </c:pt>
                <c:pt idx="40">
                  <c:v>5.7041666666666702</c:v>
                </c:pt>
                <c:pt idx="41">
                  <c:v>3.9</c:v>
                </c:pt>
                <c:pt idx="42">
                  <c:v>4.1166666666666698</c:v>
                </c:pt>
                <c:pt idx="43">
                  <c:v>1.6666666666666701</c:v>
                </c:pt>
                <c:pt idx="44">
                  <c:v>3.375</c:v>
                </c:pt>
                <c:pt idx="45">
                  <c:v>6.0208333333333304</c:v>
                </c:pt>
                <c:pt idx="46">
                  <c:v>4.1083333333333298</c:v>
                </c:pt>
                <c:pt idx="47">
                  <c:v>-0.625</c:v>
                </c:pt>
                <c:pt idx="48">
                  <c:v>-1.62916666666667</c:v>
                </c:pt>
                <c:pt idx="49">
                  <c:v>-2.7791666666666699</c:v>
                </c:pt>
                <c:pt idx="50">
                  <c:v>-1.05416666666667</c:v>
                </c:pt>
                <c:pt idx="51">
                  <c:v>2.4999999999999901E-2</c:v>
                </c:pt>
                <c:pt idx="52">
                  <c:v>-2.44166666666667</c:v>
                </c:pt>
                <c:pt idx="53">
                  <c:v>-4.93333333333333</c:v>
                </c:pt>
                <c:pt idx="54">
                  <c:v>-3.5791666666666702</c:v>
                </c:pt>
                <c:pt idx="55">
                  <c:v>12.7083333333333</c:v>
                </c:pt>
                <c:pt idx="56">
                  <c:v>8.1541666666666703</c:v>
                </c:pt>
                <c:pt idx="57">
                  <c:v>7.3</c:v>
                </c:pt>
                <c:pt idx="58">
                  <c:v>10.179166666666699</c:v>
                </c:pt>
                <c:pt idx="59">
                  <c:v>10.0875</c:v>
                </c:pt>
                <c:pt idx="60">
                  <c:v>10.608333333333301</c:v>
                </c:pt>
                <c:pt idx="61">
                  <c:v>7.6083333333333396</c:v>
                </c:pt>
                <c:pt idx="62">
                  <c:v>11.3333333333333</c:v>
                </c:pt>
                <c:pt idx="63">
                  <c:v>12.108333333333301</c:v>
                </c:pt>
                <c:pt idx="64">
                  <c:v>12.029166666666701</c:v>
                </c:pt>
                <c:pt idx="65">
                  <c:v>11.0625</c:v>
                </c:pt>
                <c:pt idx="66">
                  <c:v>10.783333333333299</c:v>
                </c:pt>
                <c:pt idx="67">
                  <c:v>6.55833333333333</c:v>
                </c:pt>
                <c:pt idx="68">
                  <c:v>10.904166666666701</c:v>
                </c:pt>
                <c:pt idx="69">
                  <c:v>9.7416666666666707</c:v>
                </c:pt>
                <c:pt idx="70">
                  <c:v>9.7874999999999996</c:v>
                </c:pt>
                <c:pt idx="71">
                  <c:v>8.7333333333333307</c:v>
                </c:pt>
                <c:pt idx="72">
                  <c:v>0.6</c:v>
                </c:pt>
                <c:pt idx="73">
                  <c:v>-2.6708333333333298</c:v>
                </c:pt>
                <c:pt idx="74">
                  <c:v>0.5</c:v>
                </c:pt>
                <c:pt idx="75">
                  <c:v>-4.1666666666666102E-3</c:v>
                </c:pt>
                <c:pt idx="76">
                  <c:v>-1.3374999999999999</c:v>
                </c:pt>
                <c:pt idx="77">
                  <c:v>-0.95833333333333304</c:v>
                </c:pt>
                <c:pt idx="78">
                  <c:v>-2</c:v>
                </c:pt>
                <c:pt idx="79">
                  <c:v>2.8125</c:v>
                </c:pt>
                <c:pt idx="80">
                  <c:v>4.5</c:v>
                </c:pt>
                <c:pt idx="81">
                  <c:v>2.5166666666666702</c:v>
                </c:pt>
                <c:pt idx="82">
                  <c:v>5.4541666666666702</c:v>
                </c:pt>
                <c:pt idx="83">
                  <c:v>7.0416666666666696</c:v>
                </c:pt>
                <c:pt idx="84">
                  <c:v>8.2708333333333304</c:v>
                </c:pt>
                <c:pt idx="85">
                  <c:v>9.6333333333333293</c:v>
                </c:pt>
                <c:pt idx="86">
                  <c:v>9.2041666666666693</c:v>
                </c:pt>
                <c:pt idx="87">
                  <c:v>1.2916666666666701</c:v>
                </c:pt>
                <c:pt idx="88">
                  <c:v>-0.70416666666666705</c:v>
                </c:pt>
                <c:pt idx="89">
                  <c:v>1.9125000000000001</c:v>
                </c:pt>
                <c:pt idx="90">
                  <c:v>2.5708333333333302</c:v>
                </c:pt>
                <c:pt idx="91">
                  <c:v>6.0458333333333298</c:v>
                </c:pt>
                <c:pt idx="92">
                  <c:v>6.3333333333333304</c:v>
                </c:pt>
                <c:pt idx="93">
                  <c:v>7.55</c:v>
                </c:pt>
                <c:pt idx="94">
                  <c:v>8.4791666666666696</c:v>
                </c:pt>
                <c:pt idx="95">
                  <c:v>11.3708333333333</c:v>
                </c:pt>
                <c:pt idx="96">
                  <c:v>12.012499999999999</c:v>
                </c:pt>
                <c:pt idx="97">
                  <c:v>9.3416666666666703</c:v>
                </c:pt>
                <c:pt idx="98">
                  <c:v>7.6166666666666698</c:v>
                </c:pt>
                <c:pt idx="99">
                  <c:v>6.69166666666667</c:v>
                </c:pt>
                <c:pt idx="100">
                  <c:v>3.3875000000000002</c:v>
                </c:pt>
                <c:pt idx="101">
                  <c:v>5.2083333333333304</c:v>
                </c:pt>
                <c:pt idx="102">
                  <c:v>3.3333333333333299</c:v>
                </c:pt>
                <c:pt idx="103">
                  <c:v>5.3333333333333304</c:v>
                </c:pt>
                <c:pt idx="104">
                  <c:v>5.6166666666666698</c:v>
                </c:pt>
                <c:pt idx="105">
                  <c:v>3.30833333333333</c:v>
                </c:pt>
                <c:pt idx="106">
                  <c:v>4.4000000000000004</c:v>
                </c:pt>
                <c:pt idx="107">
                  <c:v>6.4541666666666702</c:v>
                </c:pt>
                <c:pt idx="108">
                  <c:v>3.18333333333333</c:v>
                </c:pt>
                <c:pt idx="109">
                  <c:v>2.2041666666666702</c:v>
                </c:pt>
                <c:pt idx="110">
                  <c:v>8.6666666666666696</c:v>
                </c:pt>
                <c:pt idx="111">
                  <c:v>3.12916666666667</c:v>
                </c:pt>
                <c:pt idx="112">
                  <c:v>9.9583333333333304</c:v>
                </c:pt>
                <c:pt idx="113">
                  <c:v>4.8916666666666702</c:v>
                </c:pt>
                <c:pt idx="114">
                  <c:v>7.5833333333333304</c:v>
                </c:pt>
                <c:pt idx="115">
                  <c:v>10.475</c:v>
                </c:pt>
                <c:pt idx="116">
                  <c:v>11.4166666666667</c:v>
                </c:pt>
                <c:pt idx="117">
                  <c:v>10.4166666666667</c:v>
                </c:pt>
                <c:pt idx="118">
                  <c:v>11.625</c:v>
                </c:pt>
                <c:pt idx="119">
                  <c:v>10.7916666666667</c:v>
                </c:pt>
                <c:pt idx="120">
                  <c:v>9.75</c:v>
                </c:pt>
                <c:pt idx="121">
                  <c:v>9.2916666666666696</c:v>
                </c:pt>
                <c:pt idx="122">
                  <c:v>7.625</c:v>
                </c:pt>
                <c:pt idx="123">
                  <c:v>9.4583333333333304</c:v>
                </c:pt>
                <c:pt idx="124">
                  <c:v>11.5833333333333</c:v>
                </c:pt>
                <c:pt idx="125">
                  <c:v>11.991666666666699</c:v>
                </c:pt>
                <c:pt idx="126">
                  <c:v>10.6666666666667</c:v>
                </c:pt>
              </c:numCache>
            </c:numRef>
          </c:xVal>
          <c:yVal>
            <c:numRef>
              <c:f>'Weather-corrected comparison'!$AN$5:$AN$131</c:f>
              <c:numCache>
                <c:formatCode>_(* #,##0.00_);_(* \(#,##0.00\);_(* "-"??_);_(@_)</c:formatCode>
                <c:ptCount val="127"/>
                <c:pt idx="0">
                  <c:v>4.24</c:v>
                </c:pt>
                <c:pt idx="1">
                  <c:v>3.92</c:v>
                </c:pt>
                <c:pt idx="2">
                  <c:v>4.3</c:v>
                </c:pt>
                <c:pt idx="3">
                  <c:v>4.33</c:v>
                </c:pt>
                <c:pt idx="4">
                  <c:v>4.3</c:v>
                </c:pt>
                <c:pt idx="5">
                  <c:v>4.5999999999999996</c:v>
                </c:pt>
                <c:pt idx="6">
                  <c:v>5.52</c:v>
                </c:pt>
                <c:pt idx="7">
                  <c:v>5.2</c:v>
                </c:pt>
                <c:pt idx="8">
                  <c:v>4.8099999999999996</c:v>
                </c:pt>
                <c:pt idx="9">
                  <c:v>4.84</c:v>
                </c:pt>
                <c:pt idx="10">
                  <c:v>4.32</c:v>
                </c:pt>
                <c:pt idx="11">
                  <c:v>4.99</c:v>
                </c:pt>
                <c:pt idx="12">
                  <c:v>4.3099999999999996</c:v>
                </c:pt>
                <c:pt idx="13">
                  <c:v>4.43</c:v>
                </c:pt>
                <c:pt idx="14">
                  <c:v>4.6500000000000004</c:v>
                </c:pt>
                <c:pt idx="15">
                  <c:v>4.51</c:v>
                </c:pt>
                <c:pt idx="16">
                  <c:v>4.82</c:v>
                </c:pt>
                <c:pt idx="17">
                  <c:v>4.21</c:v>
                </c:pt>
                <c:pt idx="18">
                  <c:v>4.22</c:v>
                </c:pt>
                <c:pt idx="19">
                  <c:v>4.1500000000000004</c:v>
                </c:pt>
                <c:pt idx="20">
                  <c:v>4.6900000000000004</c:v>
                </c:pt>
                <c:pt idx="21">
                  <c:v>5.73</c:v>
                </c:pt>
                <c:pt idx="22">
                  <c:v>6.45</c:v>
                </c:pt>
                <c:pt idx="23">
                  <c:v>6.52</c:v>
                </c:pt>
                <c:pt idx="24">
                  <c:v>6.94</c:v>
                </c:pt>
                <c:pt idx="25">
                  <c:v>6.58</c:v>
                </c:pt>
                <c:pt idx="26">
                  <c:v>6.66</c:v>
                </c:pt>
                <c:pt idx="27">
                  <c:v>6.69</c:v>
                </c:pt>
                <c:pt idx="28">
                  <c:v>6.58</c:v>
                </c:pt>
                <c:pt idx="29">
                  <c:v>5.67</c:v>
                </c:pt>
                <c:pt idx="30">
                  <c:v>5.88</c:v>
                </c:pt>
                <c:pt idx="31">
                  <c:v>6.93</c:v>
                </c:pt>
                <c:pt idx="32">
                  <c:v>8.23</c:v>
                </c:pt>
                <c:pt idx="33">
                  <c:v>8.11</c:v>
                </c:pt>
                <c:pt idx="34">
                  <c:v>8.58</c:v>
                </c:pt>
                <c:pt idx="35">
                  <c:v>10.119999999999999</c:v>
                </c:pt>
                <c:pt idx="36">
                  <c:v>9.86</c:v>
                </c:pt>
                <c:pt idx="37">
                  <c:v>9.2200000000000006</c:v>
                </c:pt>
                <c:pt idx="38">
                  <c:v>9.5399999999999991</c:v>
                </c:pt>
                <c:pt idx="39">
                  <c:v>8.7100000000000009</c:v>
                </c:pt>
                <c:pt idx="40">
                  <c:v>9.66</c:v>
                </c:pt>
                <c:pt idx="41">
                  <c:v>11.25</c:v>
                </c:pt>
                <c:pt idx="42">
                  <c:v>11.11</c:v>
                </c:pt>
                <c:pt idx="43">
                  <c:v>11.93</c:v>
                </c:pt>
                <c:pt idx="44">
                  <c:v>12.36</c:v>
                </c:pt>
                <c:pt idx="45">
                  <c:v>12.035</c:v>
                </c:pt>
                <c:pt idx="46">
                  <c:v>12.15</c:v>
                </c:pt>
                <c:pt idx="47">
                  <c:v>13.528</c:v>
                </c:pt>
                <c:pt idx="48">
                  <c:v>14.602</c:v>
                </c:pt>
                <c:pt idx="49">
                  <c:v>15.265000000000001</c:v>
                </c:pt>
                <c:pt idx="50">
                  <c:v>16.373999999999999</c:v>
                </c:pt>
                <c:pt idx="51">
                  <c:v>16.184000000000001</c:v>
                </c:pt>
                <c:pt idx="52">
                  <c:v>17.233000000000001</c:v>
                </c:pt>
                <c:pt idx="53">
                  <c:v>17.716000000000001</c:v>
                </c:pt>
                <c:pt idx="54">
                  <c:v>17.257999999999999</c:v>
                </c:pt>
                <c:pt idx="55">
                  <c:v>8.99</c:v>
                </c:pt>
                <c:pt idx="56">
                  <c:v>9.18</c:v>
                </c:pt>
                <c:pt idx="57">
                  <c:v>9.5690000000000008</c:v>
                </c:pt>
                <c:pt idx="58">
                  <c:v>9.4809999999999999</c:v>
                </c:pt>
                <c:pt idx="59">
                  <c:v>8.4969999999999999</c:v>
                </c:pt>
                <c:pt idx="60">
                  <c:v>8.9350000000000005</c:v>
                </c:pt>
                <c:pt idx="61">
                  <c:v>9.8529999999999998</c:v>
                </c:pt>
                <c:pt idx="62">
                  <c:v>9.0139999999999993</c:v>
                </c:pt>
                <c:pt idx="63">
                  <c:v>9.9290000000000003</c:v>
                </c:pt>
                <c:pt idx="64">
                  <c:v>8.5670000000000002</c:v>
                </c:pt>
                <c:pt idx="65">
                  <c:v>8.4320000000000004</c:v>
                </c:pt>
                <c:pt idx="66">
                  <c:v>8.9600000000000009</c:v>
                </c:pt>
                <c:pt idx="67">
                  <c:v>11.089</c:v>
                </c:pt>
                <c:pt idx="68">
                  <c:v>9.9350000000000005</c:v>
                </c:pt>
                <c:pt idx="69">
                  <c:v>10.364000000000001</c:v>
                </c:pt>
                <c:pt idx="70">
                  <c:v>9.86</c:v>
                </c:pt>
                <c:pt idx="71">
                  <c:v>10.278</c:v>
                </c:pt>
                <c:pt idx="72">
                  <c:v>13.122</c:v>
                </c:pt>
                <c:pt idx="73">
                  <c:v>15.180999999999999</c:v>
                </c:pt>
                <c:pt idx="74">
                  <c:v>14.741</c:v>
                </c:pt>
                <c:pt idx="75">
                  <c:v>14.382999999999999</c:v>
                </c:pt>
                <c:pt idx="76">
                  <c:v>14.145</c:v>
                </c:pt>
                <c:pt idx="77">
                  <c:v>14.468</c:v>
                </c:pt>
                <c:pt idx="78">
                  <c:v>15.03</c:v>
                </c:pt>
                <c:pt idx="79">
                  <c:v>14.505000000000001</c:v>
                </c:pt>
                <c:pt idx="80">
                  <c:v>13.031000000000001</c:v>
                </c:pt>
                <c:pt idx="81">
                  <c:v>13.207000000000001</c:v>
                </c:pt>
                <c:pt idx="82">
                  <c:v>11.032</c:v>
                </c:pt>
                <c:pt idx="83">
                  <c:v>10.74</c:v>
                </c:pt>
                <c:pt idx="84">
                  <c:v>10.909000000000001</c:v>
                </c:pt>
                <c:pt idx="85">
                  <c:v>10.167999999999999</c:v>
                </c:pt>
                <c:pt idx="86">
                  <c:v>9.4499999999999993</c:v>
                </c:pt>
                <c:pt idx="87">
                  <c:v>12.332000000000001</c:v>
                </c:pt>
                <c:pt idx="88">
                  <c:v>12.843999999999999</c:v>
                </c:pt>
                <c:pt idx="89">
                  <c:v>12.786</c:v>
                </c:pt>
                <c:pt idx="90">
                  <c:v>11.638999999999999</c:v>
                </c:pt>
                <c:pt idx="91">
                  <c:v>11.927</c:v>
                </c:pt>
                <c:pt idx="92">
                  <c:v>9.8849999999999998</c:v>
                </c:pt>
                <c:pt idx="93">
                  <c:v>9.5619999999999994</c:v>
                </c:pt>
                <c:pt idx="94">
                  <c:v>9.6219999999999999</c:v>
                </c:pt>
                <c:pt idx="95">
                  <c:v>8.8510000000000009</c:v>
                </c:pt>
                <c:pt idx="96">
                  <c:v>8.2609999999999992</c:v>
                </c:pt>
                <c:pt idx="97">
                  <c:v>8.8230000000000004</c:v>
                </c:pt>
                <c:pt idx="98">
                  <c:v>9.3520000000000003</c:v>
                </c:pt>
                <c:pt idx="99">
                  <c:v>9.6769999999999996</c:v>
                </c:pt>
                <c:pt idx="100">
                  <c:v>11.379</c:v>
                </c:pt>
                <c:pt idx="101">
                  <c:v>11.398</c:v>
                </c:pt>
                <c:pt idx="102">
                  <c:v>12.542</c:v>
                </c:pt>
                <c:pt idx="103">
                  <c:v>11.878</c:v>
                </c:pt>
                <c:pt idx="104">
                  <c:v>11.631</c:v>
                </c:pt>
                <c:pt idx="105">
                  <c:v>10.855</c:v>
                </c:pt>
                <c:pt idx="106">
                  <c:v>12.427</c:v>
                </c:pt>
                <c:pt idx="107">
                  <c:v>11.587999999999999</c:v>
                </c:pt>
                <c:pt idx="108">
                  <c:v>11.904999999999999</c:v>
                </c:pt>
                <c:pt idx="109">
                  <c:v>13.601000000000001</c:v>
                </c:pt>
                <c:pt idx="110">
                  <c:v>11.743</c:v>
                </c:pt>
                <c:pt idx="111">
                  <c:v>12.331</c:v>
                </c:pt>
                <c:pt idx="112">
                  <c:v>8.7210000000000001</c:v>
                </c:pt>
                <c:pt idx="113">
                  <c:v>9.8089999999999993</c:v>
                </c:pt>
                <c:pt idx="114">
                  <c:v>11.193</c:v>
                </c:pt>
                <c:pt idx="115">
                  <c:v>9.4380000000000006</c:v>
                </c:pt>
                <c:pt idx="116">
                  <c:v>7.7359999999999998</c:v>
                </c:pt>
                <c:pt idx="117">
                  <c:v>8.5069999999999997</c:v>
                </c:pt>
                <c:pt idx="118">
                  <c:v>7.4859999999999998</c:v>
                </c:pt>
                <c:pt idx="119">
                  <c:v>7.516</c:v>
                </c:pt>
                <c:pt idx="120">
                  <c:v>8.2490000000000006</c:v>
                </c:pt>
                <c:pt idx="121">
                  <c:v>8.0760000000000005</c:v>
                </c:pt>
                <c:pt idx="122">
                  <c:v>8.0860000000000003</c:v>
                </c:pt>
                <c:pt idx="123">
                  <c:v>9.3810000000000002</c:v>
                </c:pt>
                <c:pt idx="124">
                  <c:v>8.3030000000000008</c:v>
                </c:pt>
                <c:pt idx="125">
                  <c:v>7.0960000000000001</c:v>
                </c:pt>
                <c:pt idx="126">
                  <c:v>7.8949999999999996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9D7-4F58-8FD4-949ED9E143DC}"/>
            </c:ext>
          </c:extLst>
        </c:ser>
        <c:ser>
          <c:idx val="4"/>
          <c:order val="4"/>
          <c:tx>
            <c:strRef>
              <c:f>'Weather-corrected comparison'!$AO$3:$AP$3</c:f>
              <c:strCache>
                <c:ptCount val="1"/>
                <c:pt idx="0">
                  <c:v>2023-24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124"/>
            <c:marker>
              <c:symbol val="circle"/>
              <c:size val="2"/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9D7-4F58-8FD4-949ED9E143DC}"/>
              </c:ext>
            </c:extLst>
          </c:dPt>
          <c:trendline>
            <c:spPr>
              <a:ln w="19050" cap="rnd">
                <a:solidFill>
                  <a:schemeClr val="accent5">
                    <a:alpha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'Weather-corrected comparison'!$AO$5:$AO$130</c:f>
              <c:numCache>
                <c:formatCode>_(* #,##0.00_);_(* \(#,##0.00\);_(* "-"??_);_(@_)</c:formatCode>
                <c:ptCount val="126"/>
                <c:pt idx="0">
                  <c:v>16.2</c:v>
                </c:pt>
                <c:pt idx="1">
                  <c:v>13.679166666666699</c:v>
                </c:pt>
                <c:pt idx="2">
                  <c:v>14.045833333333301</c:v>
                </c:pt>
                <c:pt idx="3">
                  <c:v>15</c:v>
                </c:pt>
                <c:pt idx="4">
                  <c:v>15.9791666666667</c:v>
                </c:pt>
                <c:pt idx="5">
                  <c:v>14.704166666666699</c:v>
                </c:pt>
                <c:pt idx="6">
                  <c:v>15.054166666666699</c:v>
                </c:pt>
                <c:pt idx="7">
                  <c:v>16.866666666666699</c:v>
                </c:pt>
                <c:pt idx="8">
                  <c:v>15.5666666666667</c:v>
                </c:pt>
                <c:pt idx="9">
                  <c:v>14.3791666666667</c:v>
                </c:pt>
                <c:pt idx="10">
                  <c:v>9.35</c:v>
                </c:pt>
                <c:pt idx="11">
                  <c:v>12.225</c:v>
                </c:pt>
                <c:pt idx="12">
                  <c:v>13.3</c:v>
                </c:pt>
                <c:pt idx="13">
                  <c:v>15.454166666666699</c:v>
                </c:pt>
                <c:pt idx="14">
                  <c:v>13.741666666666699</c:v>
                </c:pt>
                <c:pt idx="15">
                  <c:v>12.65</c:v>
                </c:pt>
                <c:pt idx="16">
                  <c:v>10.3083333333333</c:v>
                </c:pt>
                <c:pt idx="17">
                  <c:v>11.074999999999999</c:v>
                </c:pt>
                <c:pt idx="18">
                  <c:v>11.05</c:v>
                </c:pt>
                <c:pt idx="19">
                  <c:v>11.158333333333299</c:v>
                </c:pt>
                <c:pt idx="20">
                  <c:v>10.9</c:v>
                </c:pt>
                <c:pt idx="21">
                  <c:v>12.9</c:v>
                </c:pt>
                <c:pt idx="22">
                  <c:v>11.2875</c:v>
                </c:pt>
                <c:pt idx="23">
                  <c:v>9.6041666666666696</c:v>
                </c:pt>
                <c:pt idx="24">
                  <c:v>9.2208333333333297</c:v>
                </c:pt>
                <c:pt idx="25">
                  <c:v>8.8333333333333304</c:v>
                </c:pt>
                <c:pt idx="26">
                  <c:v>9.25</c:v>
                </c:pt>
                <c:pt idx="27">
                  <c:v>9.94166666666667</c:v>
                </c:pt>
                <c:pt idx="28">
                  <c:v>8.9375</c:v>
                </c:pt>
                <c:pt idx="29">
                  <c:v>7.9458333333333302</c:v>
                </c:pt>
                <c:pt idx="30">
                  <c:v>12.8958333333333</c:v>
                </c:pt>
                <c:pt idx="31">
                  <c:v>10.766666666666699</c:v>
                </c:pt>
                <c:pt idx="32">
                  <c:v>8.5916666666666703</c:v>
                </c:pt>
                <c:pt idx="33">
                  <c:v>6.6791666666666698</c:v>
                </c:pt>
                <c:pt idx="34">
                  <c:v>9.1333333333333293</c:v>
                </c:pt>
                <c:pt idx="35">
                  <c:v>11.0833333333333</c:v>
                </c:pt>
                <c:pt idx="36">
                  <c:v>7.8833333333333302</c:v>
                </c:pt>
                <c:pt idx="37">
                  <c:v>9.9291666666666707</c:v>
                </c:pt>
                <c:pt idx="38">
                  <c:v>11.5875</c:v>
                </c:pt>
                <c:pt idx="39">
                  <c:v>4.6083333333333298</c:v>
                </c:pt>
                <c:pt idx="40">
                  <c:v>7.56666666666667</c:v>
                </c:pt>
                <c:pt idx="41">
                  <c:v>4.125</c:v>
                </c:pt>
                <c:pt idx="42">
                  <c:v>2.1625000000000001</c:v>
                </c:pt>
                <c:pt idx="43">
                  <c:v>0.8125</c:v>
                </c:pt>
                <c:pt idx="44">
                  <c:v>-1.7749999999999999</c:v>
                </c:pt>
                <c:pt idx="45">
                  <c:v>7.0250000000000004</c:v>
                </c:pt>
                <c:pt idx="46">
                  <c:v>4.1041666666666696</c:v>
                </c:pt>
                <c:pt idx="47">
                  <c:v>4.8291666666666702</c:v>
                </c:pt>
                <c:pt idx="48">
                  <c:v>8.6750000000000007</c:v>
                </c:pt>
                <c:pt idx="49">
                  <c:v>9.4041666666666703</c:v>
                </c:pt>
                <c:pt idx="50">
                  <c:v>10.616666666666699</c:v>
                </c:pt>
                <c:pt idx="51">
                  <c:v>9.2750000000000004</c:v>
                </c:pt>
                <c:pt idx="52">
                  <c:v>5.44583333333334</c:v>
                </c:pt>
                <c:pt idx="53">
                  <c:v>7.8458333333333297</c:v>
                </c:pt>
                <c:pt idx="54">
                  <c:v>8.5583333333333407</c:v>
                </c:pt>
                <c:pt idx="55">
                  <c:v>12.112500000000001</c:v>
                </c:pt>
                <c:pt idx="56">
                  <c:v>8.5916666666666703</c:v>
                </c:pt>
                <c:pt idx="57">
                  <c:v>10.641666666666699</c:v>
                </c:pt>
                <c:pt idx="58">
                  <c:v>11.970833333333299</c:v>
                </c:pt>
                <c:pt idx="59">
                  <c:v>10.804166666666699</c:v>
                </c:pt>
                <c:pt idx="60">
                  <c:v>11.5666666666667</c:v>
                </c:pt>
                <c:pt idx="61">
                  <c:v>10.775</c:v>
                </c:pt>
                <c:pt idx="62">
                  <c:v>8.4708333333333297</c:v>
                </c:pt>
                <c:pt idx="63">
                  <c:v>10.920833333333301</c:v>
                </c:pt>
                <c:pt idx="64">
                  <c:v>8.7874999999999996</c:v>
                </c:pt>
                <c:pt idx="65">
                  <c:v>5.9041666666666703</c:v>
                </c:pt>
                <c:pt idx="66">
                  <c:v>5.7374999999999998</c:v>
                </c:pt>
                <c:pt idx="67">
                  <c:v>1.0249999999999999</c:v>
                </c:pt>
                <c:pt idx="68">
                  <c:v>0.97499999999999998</c:v>
                </c:pt>
                <c:pt idx="69">
                  <c:v>2.0833333333333299</c:v>
                </c:pt>
                <c:pt idx="70">
                  <c:v>3.9791666666666701</c:v>
                </c:pt>
                <c:pt idx="71">
                  <c:v>4.2374999999999998</c:v>
                </c:pt>
                <c:pt idx="72">
                  <c:v>-0.95416666666666705</c:v>
                </c:pt>
                <c:pt idx="73">
                  <c:v>9.5833333333333201E-2</c:v>
                </c:pt>
                <c:pt idx="74">
                  <c:v>-0.74166666666666703</c:v>
                </c:pt>
                <c:pt idx="75">
                  <c:v>-3.05833333333333</c:v>
                </c:pt>
                <c:pt idx="76">
                  <c:v>-0.38750000000000001</c:v>
                </c:pt>
                <c:pt idx="77">
                  <c:v>8.0833333333333304</c:v>
                </c:pt>
                <c:pt idx="78">
                  <c:v>12.0416666666667</c:v>
                </c:pt>
                <c:pt idx="79">
                  <c:v>9.3249999999999993</c:v>
                </c:pt>
                <c:pt idx="80">
                  <c:v>11.820833333333301</c:v>
                </c:pt>
                <c:pt idx="81">
                  <c:v>4.3125</c:v>
                </c:pt>
                <c:pt idx="82">
                  <c:v>10.983333333333301</c:v>
                </c:pt>
                <c:pt idx="83">
                  <c:v>6.1791666666666698</c:v>
                </c:pt>
                <c:pt idx="84">
                  <c:v>9.4208333333333307</c:v>
                </c:pt>
                <c:pt idx="85">
                  <c:v>6.2416666666666698</c:v>
                </c:pt>
                <c:pt idx="86">
                  <c:v>10.858333333333301</c:v>
                </c:pt>
                <c:pt idx="87">
                  <c:v>10.9625</c:v>
                </c:pt>
                <c:pt idx="88">
                  <c:v>11.341666666666701</c:v>
                </c:pt>
                <c:pt idx="89">
                  <c:v>6.0791666666666702</c:v>
                </c:pt>
                <c:pt idx="90">
                  <c:v>11.1208333333333</c:v>
                </c:pt>
                <c:pt idx="91">
                  <c:v>9.8833333333333293</c:v>
                </c:pt>
                <c:pt idx="92">
                  <c:v>6.05833333333333</c:v>
                </c:pt>
                <c:pt idx="93">
                  <c:v>10.820833333333301</c:v>
                </c:pt>
                <c:pt idx="94">
                  <c:v>12.6833333333333</c:v>
                </c:pt>
                <c:pt idx="95">
                  <c:v>11.966666666666701</c:v>
                </c:pt>
                <c:pt idx="96">
                  <c:v>9.7333333333333307</c:v>
                </c:pt>
                <c:pt idx="97">
                  <c:v>9.1791666666666707</c:v>
                </c:pt>
                <c:pt idx="98">
                  <c:v>10.1458333333333</c:v>
                </c:pt>
                <c:pt idx="99">
                  <c:v>10.525</c:v>
                </c:pt>
                <c:pt idx="100">
                  <c:v>6.4666666666666703</c:v>
                </c:pt>
                <c:pt idx="101">
                  <c:v>3.6333333333333302</c:v>
                </c:pt>
                <c:pt idx="102">
                  <c:v>5.0333333333333297</c:v>
                </c:pt>
                <c:pt idx="103">
                  <c:v>5.8125</c:v>
                </c:pt>
                <c:pt idx="104">
                  <c:v>9.4749999999999996</c:v>
                </c:pt>
                <c:pt idx="105">
                  <c:v>6.7958333333333298</c:v>
                </c:pt>
                <c:pt idx="106">
                  <c:v>4.7666666666666702</c:v>
                </c:pt>
                <c:pt idx="107">
                  <c:v>6.05833333333333</c:v>
                </c:pt>
                <c:pt idx="108">
                  <c:v>4.6375000000000002</c:v>
                </c:pt>
                <c:pt idx="109">
                  <c:v>6.31666666666667</c:v>
                </c:pt>
                <c:pt idx="110">
                  <c:v>6.9041666666666703</c:v>
                </c:pt>
                <c:pt idx="111">
                  <c:v>7.4249999999999998</c:v>
                </c:pt>
                <c:pt idx="112">
                  <c:v>8.3291666666666693</c:v>
                </c:pt>
                <c:pt idx="113">
                  <c:v>12.3166666666667</c:v>
                </c:pt>
                <c:pt idx="114">
                  <c:v>11.5041666666667</c:v>
                </c:pt>
                <c:pt idx="115">
                  <c:v>11.75</c:v>
                </c:pt>
                <c:pt idx="116">
                  <c:v>9.4291666666666707</c:v>
                </c:pt>
                <c:pt idx="117">
                  <c:v>11.929166666666699</c:v>
                </c:pt>
                <c:pt idx="118">
                  <c:v>11.8333333333333</c:v>
                </c:pt>
                <c:pt idx="119">
                  <c:v>11.8166666666667</c:v>
                </c:pt>
                <c:pt idx="120">
                  <c:v>10.6875</c:v>
                </c:pt>
                <c:pt idx="121">
                  <c:v>8.1333333333333293</c:v>
                </c:pt>
                <c:pt idx="122">
                  <c:v>9.6708333333333307</c:v>
                </c:pt>
                <c:pt idx="123">
                  <c:v>9.15</c:v>
                </c:pt>
                <c:pt idx="124">
                  <c:v>6.12916666666667</c:v>
                </c:pt>
                <c:pt idx="125">
                  <c:v>7.8125</c:v>
                </c:pt>
              </c:numCache>
            </c:numRef>
          </c:xVal>
          <c:yVal>
            <c:numRef>
              <c:f>'Weather-corrected comparison'!$AP$5:$AP$130</c:f>
              <c:numCache>
                <c:formatCode>_(* #,##0.00_);_(* \(#,##0.00\);_(* "-"??_);_(@_)</c:formatCode>
                <c:ptCount val="126"/>
                <c:pt idx="0">
                  <c:v>3.1989999999999998</c:v>
                </c:pt>
                <c:pt idx="1">
                  <c:v>3.3330000000000002</c:v>
                </c:pt>
                <c:pt idx="2">
                  <c:v>3.524</c:v>
                </c:pt>
                <c:pt idx="3">
                  <c:v>3.5379999999999998</c:v>
                </c:pt>
                <c:pt idx="4">
                  <c:v>3.1520000000000001</c:v>
                </c:pt>
                <c:pt idx="5">
                  <c:v>3.0990000000000002</c:v>
                </c:pt>
                <c:pt idx="6">
                  <c:v>3.2170000000000001</c:v>
                </c:pt>
                <c:pt idx="7">
                  <c:v>3.2429999999999999</c:v>
                </c:pt>
                <c:pt idx="8">
                  <c:v>3.5739999999999998</c:v>
                </c:pt>
                <c:pt idx="9">
                  <c:v>3.669</c:v>
                </c:pt>
                <c:pt idx="10">
                  <c:v>7.4089999999999998</c:v>
                </c:pt>
                <c:pt idx="11">
                  <c:v>6.28</c:v>
                </c:pt>
                <c:pt idx="12">
                  <c:v>6.0780000000000003</c:v>
                </c:pt>
                <c:pt idx="13">
                  <c:v>4.718</c:v>
                </c:pt>
                <c:pt idx="14">
                  <c:v>4.4960000000000004</c:v>
                </c:pt>
                <c:pt idx="15">
                  <c:v>5.9059999999999997</c:v>
                </c:pt>
                <c:pt idx="16">
                  <c:v>5.8579999999999997</c:v>
                </c:pt>
                <c:pt idx="17">
                  <c:v>6.1340000000000003</c:v>
                </c:pt>
                <c:pt idx="18">
                  <c:v>5.5030000000000001</c:v>
                </c:pt>
                <c:pt idx="19">
                  <c:v>5.9939999999999998</c:v>
                </c:pt>
                <c:pt idx="20">
                  <c:v>6.08</c:v>
                </c:pt>
                <c:pt idx="21">
                  <c:v>6.0650000000000004</c:v>
                </c:pt>
                <c:pt idx="22">
                  <c:v>6.0650000000000004</c:v>
                </c:pt>
                <c:pt idx="23">
                  <c:v>7.891</c:v>
                </c:pt>
                <c:pt idx="24">
                  <c:v>7.5359999999999996</c:v>
                </c:pt>
                <c:pt idx="25">
                  <c:v>7.8339999999999996</c:v>
                </c:pt>
                <c:pt idx="26">
                  <c:v>8.0939999999999994</c:v>
                </c:pt>
                <c:pt idx="27">
                  <c:v>8.3190000000000008</c:v>
                </c:pt>
                <c:pt idx="28">
                  <c:v>8.9870000000000001</c:v>
                </c:pt>
                <c:pt idx="29">
                  <c:v>8.9169999999999998</c:v>
                </c:pt>
                <c:pt idx="30">
                  <c:v>7.3380000000000001</c:v>
                </c:pt>
                <c:pt idx="31">
                  <c:v>7.7779999999999996</c:v>
                </c:pt>
                <c:pt idx="32">
                  <c:v>8.2590000000000003</c:v>
                </c:pt>
                <c:pt idx="33">
                  <c:v>9.6820000000000004</c:v>
                </c:pt>
                <c:pt idx="34">
                  <c:v>9.2260000000000009</c:v>
                </c:pt>
                <c:pt idx="35">
                  <c:v>7.8680000000000003</c:v>
                </c:pt>
                <c:pt idx="36">
                  <c:v>8.6880000000000006</c:v>
                </c:pt>
                <c:pt idx="37">
                  <c:v>8.9610000000000003</c:v>
                </c:pt>
                <c:pt idx="38">
                  <c:v>7.9580000000000002</c:v>
                </c:pt>
                <c:pt idx="39">
                  <c:v>9.4239999999999995</c:v>
                </c:pt>
                <c:pt idx="40">
                  <c:v>9.9269999999999996</c:v>
                </c:pt>
                <c:pt idx="41">
                  <c:v>11.179</c:v>
                </c:pt>
                <c:pt idx="42">
                  <c:v>12.43</c:v>
                </c:pt>
                <c:pt idx="43">
                  <c:v>14.894</c:v>
                </c:pt>
                <c:pt idx="44">
                  <c:v>15.49</c:v>
                </c:pt>
                <c:pt idx="45">
                  <c:v>11.509</c:v>
                </c:pt>
                <c:pt idx="46">
                  <c:v>12.000999999999999</c:v>
                </c:pt>
                <c:pt idx="47">
                  <c:v>12.871</c:v>
                </c:pt>
                <c:pt idx="48">
                  <c:v>11.167</c:v>
                </c:pt>
                <c:pt idx="49">
                  <c:v>10.167999999999999</c:v>
                </c:pt>
                <c:pt idx="50">
                  <c:v>8.8629999999999995</c:v>
                </c:pt>
                <c:pt idx="51">
                  <c:v>8.9990000000000006</c:v>
                </c:pt>
                <c:pt idx="52">
                  <c:v>10.475</c:v>
                </c:pt>
                <c:pt idx="53">
                  <c:v>10.603</c:v>
                </c:pt>
                <c:pt idx="54">
                  <c:v>10.117000000000001</c:v>
                </c:pt>
                <c:pt idx="55">
                  <c:v>8.407</c:v>
                </c:pt>
                <c:pt idx="56">
                  <c:v>8.7579999999999991</c:v>
                </c:pt>
                <c:pt idx="57">
                  <c:v>9.359</c:v>
                </c:pt>
                <c:pt idx="58">
                  <c:v>8.5009999999999994</c:v>
                </c:pt>
                <c:pt idx="59">
                  <c:v>8.5739999999999998</c:v>
                </c:pt>
                <c:pt idx="60">
                  <c:v>8.5730000000000004</c:v>
                </c:pt>
                <c:pt idx="61">
                  <c:v>8.7040000000000006</c:v>
                </c:pt>
                <c:pt idx="62">
                  <c:v>9.1259999999999994</c:v>
                </c:pt>
                <c:pt idx="63">
                  <c:v>8.86</c:v>
                </c:pt>
                <c:pt idx="64">
                  <c:v>9.5340000000000007</c:v>
                </c:pt>
                <c:pt idx="65">
                  <c:v>11.103999999999999</c:v>
                </c:pt>
                <c:pt idx="66">
                  <c:v>11.04</c:v>
                </c:pt>
                <c:pt idx="67">
                  <c:v>14.972</c:v>
                </c:pt>
                <c:pt idx="68">
                  <c:v>15.718999999999999</c:v>
                </c:pt>
                <c:pt idx="69">
                  <c:v>15.427</c:v>
                </c:pt>
                <c:pt idx="70">
                  <c:v>14.398</c:v>
                </c:pt>
                <c:pt idx="71">
                  <c:v>13.696999999999999</c:v>
                </c:pt>
                <c:pt idx="72">
                  <c:v>14.423</c:v>
                </c:pt>
                <c:pt idx="73">
                  <c:v>15.18</c:v>
                </c:pt>
                <c:pt idx="74">
                  <c:v>16.202000000000002</c:v>
                </c:pt>
                <c:pt idx="75">
                  <c:v>16.753</c:v>
                </c:pt>
                <c:pt idx="76">
                  <c:v>15.746</c:v>
                </c:pt>
                <c:pt idx="77">
                  <c:v>10.757</c:v>
                </c:pt>
                <c:pt idx="78">
                  <c:v>10.413</c:v>
                </c:pt>
                <c:pt idx="79">
                  <c:v>9.5920000000000005</c:v>
                </c:pt>
                <c:pt idx="80">
                  <c:v>9.0679999999999996</c:v>
                </c:pt>
                <c:pt idx="81">
                  <c:v>9.9019999999999992</c:v>
                </c:pt>
                <c:pt idx="82">
                  <c:v>8.99</c:v>
                </c:pt>
                <c:pt idx="83">
                  <c:v>10.46</c:v>
                </c:pt>
                <c:pt idx="84">
                  <c:v>10.789</c:v>
                </c:pt>
                <c:pt idx="85">
                  <c:v>10.318</c:v>
                </c:pt>
                <c:pt idx="86">
                  <c:v>9.59</c:v>
                </c:pt>
                <c:pt idx="87">
                  <c:v>9.1739999999999995</c:v>
                </c:pt>
                <c:pt idx="88">
                  <c:v>9.0210000000000008</c:v>
                </c:pt>
                <c:pt idx="89">
                  <c:v>10.175000000000001</c:v>
                </c:pt>
                <c:pt idx="90">
                  <c:v>9.7759999999999998</c:v>
                </c:pt>
                <c:pt idx="91">
                  <c:v>8.64</c:v>
                </c:pt>
                <c:pt idx="92">
                  <c:v>10.193</c:v>
                </c:pt>
                <c:pt idx="93">
                  <c:v>10.012</c:v>
                </c:pt>
                <c:pt idx="94">
                  <c:v>8.0549999999999997</c:v>
                </c:pt>
                <c:pt idx="95">
                  <c:v>7.0590000000000002</c:v>
                </c:pt>
                <c:pt idx="96">
                  <c:v>7.8280000000000003</c:v>
                </c:pt>
                <c:pt idx="97">
                  <c:v>8.1289999999999996</c:v>
                </c:pt>
                <c:pt idx="98">
                  <c:v>8.6050000000000004</c:v>
                </c:pt>
                <c:pt idx="99">
                  <c:v>9.0220000000000002</c:v>
                </c:pt>
                <c:pt idx="100">
                  <c:v>10.707000000000001</c:v>
                </c:pt>
                <c:pt idx="101">
                  <c:v>11.692</c:v>
                </c:pt>
                <c:pt idx="102">
                  <c:v>12.106999999999999</c:v>
                </c:pt>
                <c:pt idx="103">
                  <c:v>11.926</c:v>
                </c:pt>
                <c:pt idx="104">
                  <c:v>10.263999999999999</c:v>
                </c:pt>
                <c:pt idx="105">
                  <c:v>10.01</c:v>
                </c:pt>
                <c:pt idx="106">
                  <c:v>11.625</c:v>
                </c:pt>
                <c:pt idx="107">
                  <c:v>12.021000000000001</c:v>
                </c:pt>
                <c:pt idx="108">
                  <c:v>10.384</c:v>
                </c:pt>
                <c:pt idx="109">
                  <c:v>10.244999999999999</c:v>
                </c:pt>
                <c:pt idx="110">
                  <c:v>10.381</c:v>
                </c:pt>
                <c:pt idx="111">
                  <c:v>10.456</c:v>
                </c:pt>
                <c:pt idx="112">
                  <c:v>9.6389999999999993</c:v>
                </c:pt>
                <c:pt idx="113">
                  <c:v>8.7729999999999997</c:v>
                </c:pt>
                <c:pt idx="114">
                  <c:v>8.0440000000000005</c:v>
                </c:pt>
                <c:pt idx="115">
                  <c:v>7.9139999999999997</c:v>
                </c:pt>
                <c:pt idx="116">
                  <c:v>7.3390000000000004</c:v>
                </c:pt>
                <c:pt idx="117">
                  <c:v>6.8949999999999996</c:v>
                </c:pt>
                <c:pt idx="118">
                  <c:v>6.5739999999999998</c:v>
                </c:pt>
                <c:pt idx="119">
                  <c:v>6.3949999999999996</c:v>
                </c:pt>
                <c:pt idx="120">
                  <c:v>6.952</c:v>
                </c:pt>
                <c:pt idx="121">
                  <c:v>7.6150000000000002</c:v>
                </c:pt>
                <c:pt idx="122">
                  <c:v>7.9290000000000003</c:v>
                </c:pt>
                <c:pt idx="123">
                  <c:v>9.0180000000000007</c:v>
                </c:pt>
                <c:pt idx="124">
                  <c:v>8.1720000000000006</c:v>
                </c:pt>
                <c:pt idx="125">
                  <c:v>9.5410000000000004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9D7-4F58-8FD4-949ED9E143DC}"/>
            </c:ext>
          </c:extLst>
        </c:ser>
        <c:ser>
          <c:idx val="5"/>
          <c:order val="5"/>
          <c:tx>
            <c:strRef>
              <c:f>'Weather-corrected comparison'!$AQ$3:$AR$3</c:f>
              <c:strCache>
                <c:ptCount val="1"/>
                <c:pt idx="0">
                  <c:v>2024-25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28575" cap="rnd">
                <a:solidFill>
                  <a:srgbClr val="00B0F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'Weather-corrected comparison'!$AQ$5:$AQ$131</c:f>
              <c:numCache>
                <c:formatCode>_(* #,##0.00_);_(* \(#,##0.00\);_(* "-"??_);_(@_)</c:formatCode>
                <c:ptCount val="127"/>
                <c:pt idx="0">
                  <c:v>12.75</c:v>
                </c:pt>
                <c:pt idx="1">
                  <c:v>12.591666666666701</c:v>
                </c:pt>
                <c:pt idx="2">
                  <c:v>10.070833333333301</c:v>
                </c:pt>
                <c:pt idx="3">
                  <c:v>10.341666666666701</c:v>
                </c:pt>
                <c:pt idx="4">
                  <c:v>14.5875</c:v>
                </c:pt>
                <c:pt idx="5">
                  <c:v>13.804166666666699</c:v>
                </c:pt>
                <c:pt idx="6">
                  <c:v>12.9791666666667</c:v>
                </c:pt>
                <c:pt idx="7">
                  <c:v>9.2916666666666696</c:v>
                </c:pt>
                <c:pt idx="8">
                  <c:v>8.8874999999999993</c:v>
                </c:pt>
                <c:pt idx="9">
                  <c:v>11.7875</c:v>
                </c:pt>
                <c:pt idx="10">
                  <c:v>15.804166666666699</c:v>
                </c:pt>
                <c:pt idx="11">
                  <c:v>16.149999999999999</c:v>
                </c:pt>
                <c:pt idx="12">
                  <c:v>11.9333333333333</c:v>
                </c:pt>
                <c:pt idx="13">
                  <c:v>13.704166666666699</c:v>
                </c:pt>
                <c:pt idx="14">
                  <c:v>11.4625</c:v>
                </c:pt>
                <c:pt idx="15">
                  <c:v>12.3</c:v>
                </c:pt>
                <c:pt idx="16">
                  <c:v>11.345833333333299</c:v>
                </c:pt>
                <c:pt idx="17">
                  <c:v>14.1666666666667</c:v>
                </c:pt>
                <c:pt idx="18">
                  <c:v>12.883333333333301</c:v>
                </c:pt>
                <c:pt idx="19">
                  <c:v>13.725</c:v>
                </c:pt>
                <c:pt idx="20">
                  <c:v>12.695833333333301</c:v>
                </c:pt>
                <c:pt idx="21">
                  <c:v>11.0041666666667</c:v>
                </c:pt>
                <c:pt idx="22">
                  <c:v>10.75</c:v>
                </c:pt>
                <c:pt idx="23">
                  <c:v>11.866666666666699</c:v>
                </c:pt>
                <c:pt idx="24">
                  <c:v>10.883333333333301</c:v>
                </c:pt>
                <c:pt idx="25">
                  <c:v>11.5625</c:v>
                </c:pt>
                <c:pt idx="26">
                  <c:v>12.0375</c:v>
                </c:pt>
                <c:pt idx="27">
                  <c:v>11.6041666666667</c:v>
                </c:pt>
                <c:pt idx="28">
                  <c:v>8.8874999999999993</c:v>
                </c:pt>
                <c:pt idx="29">
                  <c:v>7.9625000000000004</c:v>
                </c:pt>
                <c:pt idx="30">
                  <c:v>8.12916666666667</c:v>
                </c:pt>
                <c:pt idx="31">
                  <c:v>7.1791666666666698</c:v>
                </c:pt>
                <c:pt idx="32">
                  <c:v>5.94583333333334</c:v>
                </c:pt>
                <c:pt idx="33">
                  <c:v>3.0166666666666702</c:v>
                </c:pt>
                <c:pt idx="34">
                  <c:v>10.0625</c:v>
                </c:pt>
                <c:pt idx="35">
                  <c:v>2.4583333333333299</c:v>
                </c:pt>
                <c:pt idx="36">
                  <c:v>1.3583333333333301</c:v>
                </c:pt>
                <c:pt idx="37">
                  <c:v>1.57083333333333</c:v>
                </c:pt>
                <c:pt idx="38">
                  <c:v>3.9833333333333298</c:v>
                </c:pt>
                <c:pt idx="39">
                  <c:v>8.4041666666666703</c:v>
                </c:pt>
                <c:pt idx="40">
                  <c:v>7.0625</c:v>
                </c:pt>
                <c:pt idx="41">
                  <c:v>2.65</c:v>
                </c:pt>
                <c:pt idx="42">
                  <c:v>5.9708333333333297</c:v>
                </c:pt>
                <c:pt idx="43">
                  <c:v>11.008333333333301</c:v>
                </c:pt>
                <c:pt idx="44">
                  <c:v>7.92916666666666</c:v>
                </c:pt>
                <c:pt idx="45">
                  <c:v>3.8541666666666701</c:v>
                </c:pt>
                <c:pt idx="46">
                  <c:v>9.8291666666666693</c:v>
                </c:pt>
                <c:pt idx="47">
                  <c:v>11.591666666666701</c:v>
                </c:pt>
                <c:pt idx="48">
                  <c:v>9.5416666666666696</c:v>
                </c:pt>
                <c:pt idx="49">
                  <c:v>7.1375000000000002</c:v>
                </c:pt>
                <c:pt idx="50">
                  <c:v>6.4375</c:v>
                </c:pt>
                <c:pt idx="51">
                  <c:v>5.9583333333333304</c:v>
                </c:pt>
                <c:pt idx="52">
                  <c:v>6.2750000000000004</c:v>
                </c:pt>
                <c:pt idx="53">
                  <c:v>5.6875</c:v>
                </c:pt>
                <c:pt idx="54">
                  <c:v>8.5916666666666703</c:v>
                </c:pt>
                <c:pt idx="55">
                  <c:v>10.983333333333301</c:v>
                </c:pt>
                <c:pt idx="56">
                  <c:v>11.7875</c:v>
                </c:pt>
                <c:pt idx="57">
                  <c:v>4.9375</c:v>
                </c:pt>
                <c:pt idx="58">
                  <c:v>7.3333333333333304</c:v>
                </c:pt>
                <c:pt idx="59">
                  <c:v>8.3625000000000007</c:v>
                </c:pt>
                <c:pt idx="60">
                  <c:v>9.2750000000000004</c:v>
                </c:pt>
                <c:pt idx="61">
                  <c:v>6.74583333333333</c:v>
                </c:pt>
                <c:pt idx="62">
                  <c:v>7.9749999999999996</c:v>
                </c:pt>
                <c:pt idx="63">
                  <c:v>11.383333333333301</c:v>
                </c:pt>
                <c:pt idx="64">
                  <c:v>-0.67500000000000004</c:v>
                </c:pt>
                <c:pt idx="65">
                  <c:v>-1.61666666666667</c:v>
                </c:pt>
                <c:pt idx="66">
                  <c:v>3.7625000000000002</c:v>
                </c:pt>
                <c:pt idx="67">
                  <c:v>1.8333333333333299</c:v>
                </c:pt>
                <c:pt idx="68">
                  <c:v>0.92083333333333295</c:v>
                </c:pt>
                <c:pt idx="69">
                  <c:v>0.1875</c:v>
                </c:pt>
                <c:pt idx="70">
                  <c:v>0.47916666666666702</c:v>
                </c:pt>
                <c:pt idx="71">
                  <c:v>5.3250000000000002</c:v>
                </c:pt>
                <c:pt idx="72">
                  <c:v>8.0833333333333304</c:v>
                </c:pt>
                <c:pt idx="73">
                  <c:v>5.4375</c:v>
                </c:pt>
                <c:pt idx="74">
                  <c:v>5.8458333333333297</c:v>
                </c:pt>
                <c:pt idx="75">
                  <c:v>5.3624999999999998</c:v>
                </c:pt>
                <c:pt idx="76">
                  <c:v>4.3458333333333297</c:v>
                </c:pt>
                <c:pt idx="77">
                  <c:v>4.7125000000000004</c:v>
                </c:pt>
                <c:pt idx="78">
                  <c:v>3.3458333333333301</c:v>
                </c:pt>
                <c:pt idx="79">
                  <c:v>8.2249999999999996</c:v>
                </c:pt>
                <c:pt idx="80">
                  <c:v>7.99583333333333</c:v>
                </c:pt>
                <c:pt idx="81">
                  <c:v>8.2791666666666703</c:v>
                </c:pt>
                <c:pt idx="82">
                  <c:v>7.5875000000000004</c:v>
                </c:pt>
                <c:pt idx="83">
                  <c:v>5.1875</c:v>
                </c:pt>
                <c:pt idx="84">
                  <c:v>5.3</c:v>
                </c:pt>
                <c:pt idx="85">
                  <c:v>7.0333333333333297</c:v>
                </c:pt>
                <c:pt idx="86">
                  <c:v>8.625</c:v>
                </c:pt>
                <c:pt idx="87">
                  <c:v>7.8916666666666702</c:v>
                </c:pt>
                <c:pt idx="88">
                  <c:v>3.74583333333333</c:v>
                </c:pt>
                <c:pt idx="89">
                  <c:v>3.5708333333333302</c:v>
                </c:pt>
                <c:pt idx="90">
                  <c:v>3.0125000000000002</c:v>
                </c:pt>
                <c:pt idx="91">
                  <c:v>3.6333333333333302</c:v>
                </c:pt>
                <c:pt idx="92">
                  <c:v>4.0125000000000002</c:v>
                </c:pt>
                <c:pt idx="93">
                  <c:v>3.8833333333333302</c:v>
                </c:pt>
                <c:pt idx="94">
                  <c:v>3.9125000000000001</c:v>
                </c:pt>
                <c:pt idx="95">
                  <c:v>4.7374999999999998</c:v>
                </c:pt>
                <c:pt idx="96">
                  <c:v>4.1666666666666696</c:v>
                </c:pt>
                <c:pt idx="97">
                  <c:v>4.8583333333333298</c:v>
                </c:pt>
                <c:pt idx="98">
                  <c:v>9.4375</c:v>
                </c:pt>
                <c:pt idx="99">
                  <c:v>12.1833333333333</c:v>
                </c:pt>
                <c:pt idx="100">
                  <c:v>11.4958333333333</c:v>
                </c:pt>
                <c:pt idx="101">
                  <c:v>9.8416666666666703</c:v>
                </c:pt>
                <c:pt idx="102">
                  <c:v>6.5291666666666703</c:v>
                </c:pt>
                <c:pt idx="103">
                  <c:v>6.9083333333333297</c:v>
                </c:pt>
                <c:pt idx="104">
                  <c:v>4.2</c:v>
                </c:pt>
                <c:pt idx="105">
                  <c:v>2.87083333333333</c:v>
                </c:pt>
                <c:pt idx="106">
                  <c:v>2.7</c:v>
                </c:pt>
                <c:pt idx="107">
                  <c:v>3.4791666666666701</c:v>
                </c:pt>
                <c:pt idx="108">
                  <c:v>4.9874999999999998</c:v>
                </c:pt>
                <c:pt idx="109">
                  <c:v>9.8249999999999993</c:v>
                </c:pt>
                <c:pt idx="110">
                  <c:v>11.15</c:v>
                </c:pt>
                <c:pt idx="111">
                  <c:v>10.241666666666699</c:v>
                </c:pt>
                <c:pt idx="112">
                  <c:v>5.5166666666666702</c:v>
                </c:pt>
                <c:pt idx="113">
                  <c:v>4.3125</c:v>
                </c:pt>
                <c:pt idx="114">
                  <c:v>2.9708333333333301</c:v>
                </c:pt>
                <c:pt idx="115">
                  <c:v>4.5999999999999996</c:v>
                </c:pt>
                <c:pt idx="116">
                  <c:v>5.9375</c:v>
                </c:pt>
                <c:pt idx="117">
                  <c:v>5.3833333333333302</c:v>
                </c:pt>
                <c:pt idx="118">
                  <c:v>9.2208333333333297</c:v>
                </c:pt>
                <c:pt idx="119">
                  <c:v>13.0041666666667</c:v>
                </c:pt>
                <c:pt idx="120">
                  <c:v>11.6291666666667</c:v>
                </c:pt>
                <c:pt idx="121">
                  <c:v>7.375</c:v>
                </c:pt>
                <c:pt idx="122">
                  <c:v>9.37916666666667</c:v>
                </c:pt>
                <c:pt idx="123">
                  <c:v>9.5416666666666696</c:v>
                </c:pt>
                <c:pt idx="124">
                  <c:v>9.4749999999999996</c:v>
                </c:pt>
                <c:pt idx="125">
                  <c:v>7.5</c:v>
                </c:pt>
                <c:pt idx="126">
                  <c:v>8.9166666666666696</c:v>
                </c:pt>
              </c:numCache>
            </c:numRef>
          </c:xVal>
          <c:yVal>
            <c:numRef>
              <c:f>'Weather-corrected comparison'!$AR$5:$AR$131</c:f>
              <c:numCache>
                <c:formatCode>_(* #,##0.00_);_(* \(#,##0.00\);_(* "-"??_);_(@_)</c:formatCode>
                <c:ptCount val="127"/>
                <c:pt idx="0">
                  <c:v>5.258</c:v>
                </c:pt>
                <c:pt idx="1">
                  <c:v>5.319</c:v>
                </c:pt>
                <c:pt idx="2">
                  <c:v>5.15</c:v>
                </c:pt>
                <c:pt idx="3">
                  <c:v>5.3860000000000001</c:v>
                </c:pt>
                <c:pt idx="4">
                  <c:v>4.4530000000000003</c:v>
                </c:pt>
                <c:pt idx="5">
                  <c:v>4.8689999999999998</c:v>
                </c:pt>
                <c:pt idx="6">
                  <c:v>4.9779999999999998</c:v>
                </c:pt>
                <c:pt idx="7">
                  <c:v>5.7910000000000004</c:v>
                </c:pt>
                <c:pt idx="8">
                  <c:v>6.6680000000000001</c:v>
                </c:pt>
                <c:pt idx="9">
                  <c:v>7.2569999999999997</c:v>
                </c:pt>
                <c:pt idx="10">
                  <c:v>5.7060000000000004</c:v>
                </c:pt>
                <c:pt idx="11">
                  <c:v>4.8129999999999997</c:v>
                </c:pt>
                <c:pt idx="12">
                  <c:v>4.6340000000000003</c:v>
                </c:pt>
                <c:pt idx="13">
                  <c:v>5.22</c:v>
                </c:pt>
                <c:pt idx="14">
                  <c:v>5.89</c:v>
                </c:pt>
                <c:pt idx="15">
                  <c:v>5.6760000000000002</c:v>
                </c:pt>
                <c:pt idx="16">
                  <c:v>5.8849999999999998</c:v>
                </c:pt>
                <c:pt idx="17">
                  <c:v>5.6980000000000004</c:v>
                </c:pt>
                <c:pt idx="18">
                  <c:v>5.2140000000000004</c:v>
                </c:pt>
                <c:pt idx="19">
                  <c:v>5.5510000000000002</c:v>
                </c:pt>
                <c:pt idx="20">
                  <c:v>5.4260000000000002</c:v>
                </c:pt>
                <c:pt idx="21">
                  <c:v>5.7919999999999998</c:v>
                </c:pt>
                <c:pt idx="22">
                  <c:v>5.7380000000000004</c:v>
                </c:pt>
                <c:pt idx="23">
                  <c:v>6.2119999999999997</c:v>
                </c:pt>
                <c:pt idx="24">
                  <c:v>7.0039999999999996</c:v>
                </c:pt>
                <c:pt idx="25">
                  <c:v>7.0449999999999999</c:v>
                </c:pt>
                <c:pt idx="26">
                  <c:v>6.61</c:v>
                </c:pt>
                <c:pt idx="27">
                  <c:v>6.9379999999999997</c:v>
                </c:pt>
                <c:pt idx="28">
                  <c:v>7.7789999999999999</c:v>
                </c:pt>
                <c:pt idx="29">
                  <c:v>7.431</c:v>
                </c:pt>
                <c:pt idx="30">
                  <c:v>9.16</c:v>
                </c:pt>
                <c:pt idx="31">
                  <c:v>8.7309999999999999</c:v>
                </c:pt>
                <c:pt idx="32">
                  <c:v>8.3529999999999998</c:v>
                </c:pt>
                <c:pt idx="33">
                  <c:v>9.2859999999999996</c:v>
                </c:pt>
                <c:pt idx="34">
                  <c:v>8.9659999999999993</c:v>
                </c:pt>
                <c:pt idx="35">
                  <c:v>11.471</c:v>
                </c:pt>
                <c:pt idx="36">
                  <c:v>12.868</c:v>
                </c:pt>
                <c:pt idx="37">
                  <c:v>13.933999999999999</c:v>
                </c:pt>
                <c:pt idx="38">
                  <c:v>12.882999999999999</c:v>
                </c:pt>
                <c:pt idx="39">
                  <c:v>8.9250000000000007</c:v>
                </c:pt>
                <c:pt idx="40">
                  <c:v>10.134</c:v>
                </c:pt>
                <c:pt idx="41">
                  <c:v>11.829000000000001</c:v>
                </c:pt>
                <c:pt idx="42">
                  <c:v>12.646000000000001</c:v>
                </c:pt>
                <c:pt idx="43">
                  <c:v>10.112</c:v>
                </c:pt>
                <c:pt idx="44">
                  <c:v>9.3520000000000003</c:v>
                </c:pt>
                <c:pt idx="45">
                  <c:v>11.048</c:v>
                </c:pt>
                <c:pt idx="46">
                  <c:v>10.874000000000001</c:v>
                </c:pt>
                <c:pt idx="47">
                  <c:v>8.7230000000000008</c:v>
                </c:pt>
                <c:pt idx="48">
                  <c:v>10.111000000000001</c:v>
                </c:pt>
                <c:pt idx="49">
                  <c:v>11.882</c:v>
                </c:pt>
                <c:pt idx="50">
                  <c:v>12.288</c:v>
                </c:pt>
                <c:pt idx="51">
                  <c:v>12.869</c:v>
                </c:pt>
                <c:pt idx="52">
                  <c:v>12.504</c:v>
                </c:pt>
                <c:pt idx="53">
                  <c:v>11.731</c:v>
                </c:pt>
                <c:pt idx="54">
                  <c:v>9.1980000000000004</c:v>
                </c:pt>
                <c:pt idx="55">
                  <c:v>9.4809999999999999</c:v>
                </c:pt>
                <c:pt idx="56">
                  <c:v>8.3059999999999992</c:v>
                </c:pt>
                <c:pt idx="57">
                  <c:v>10.96</c:v>
                </c:pt>
                <c:pt idx="58">
                  <c:v>11.358000000000001</c:v>
                </c:pt>
                <c:pt idx="59">
                  <c:v>11.018000000000001</c:v>
                </c:pt>
                <c:pt idx="60">
                  <c:v>8.3049999999999997</c:v>
                </c:pt>
                <c:pt idx="61">
                  <c:v>10.086</c:v>
                </c:pt>
                <c:pt idx="62">
                  <c:v>9.6820000000000004</c:v>
                </c:pt>
                <c:pt idx="63">
                  <c:v>9.1010000000000009</c:v>
                </c:pt>
                <c:pt idx="64">
                  <c:v>12.842000000000001</c:v>
                </c:pt>
                <c:pt idx="65">
                  <c:v>14.706</c:v>
                </c:pt>
                <c:pt idx="66">
                  <c:v>12.19</c:v>
                </c:pt>
                <c:pt idx="67">
                  <c:v>13.670999999999999</c:v>
                </c:pt>
                <c:pt idx="68">
                  <c:v>16.22</c:v>
                </c:pt>
                <c:pt idx="69">
                  <c:v>15.263</c:v>
                </c:pt>
                <c:pt idx="70">
                  <c:v>16.052</c:v>
                </c:pt>
                <c:pt idx="71">
                  <c:v>13.358000000000001</c:v>
                </c:pt>
                <c:pt idx="72">
                  <c:v>11.321</c:v>
                </c:pt>
                <c:pt idx="73">
                  <c:v>11.098000000000001</c:v>
                </c:pt>
                <c:pt idx="74">
                  <c:v>12.46</c:v>
                </c:pt>
                <c:pt idx="75">
                  <c:v>11.930999999999999</c:v>
                </c:pt>
                <c:pt idx="76">
                  <c:v>13.034000000000001</c:v>
                </c:pt>
                <c:pt idx="77">
                  <c:v>12.805999999999999</c:v>
                </c:pt>
                <c:pt idx="78">
                  <c:v>13.196999999999999</c:v>
                </c:pt>
                <c:pt idx="79">
                  <c:v>12.366</c:v>
                </c:pt>
                <c:pt idx="80">
                  <c:v>11.019</c:v>
                </c:pt>
                <c:pt idx="81">
                  <c:v>11.984</c:v>
                </c:pt>
                <c:pt idx="82">
                  <c:v>11.521000000000001</c:v>
                </c:pt>
                <c:pt idx="83">
                  <c:v>12.551</c:v>
                </c:pt>
                <c:pt idx="84">
                  <c:v>12.391999999999999</c:v>
                </c:pt>
                <c:pt idx="85">
                  <c:v>11.313000000000001</c:v>
                </c:pt>
                <c:pt idx="86">
                  <c:v>10.615</c:v>
                </c:pt>
                <c:pt idx="87">
                  <c:v>10.928000000000001</c:v>
                </c:pt>
                <c:pt idx="88">
                  <c:v>12.099</c:v>
                </c:pt>
                <c:pt idx="89">
                  <c:v>12.836</c:v>
                </c:pt>
                <c:pt idx="90">
                  <c:v>14.308</c:v>
                </c:pt>
                <c:pt idx="91">
                  <c:v>13.8</c:v>
                </c:pt>
                <c:pt idx="92">
                  <c:v>13.686</c:v>
                </c:pt>
                <c:pt idx="93">
                  <c:v>13.303000000000001</c:v>
                </c:pt>
                <c:pt idx="94">
                  <c:v>13.906000000000001</c:v>
                </c:pt>
                <c:pt idx="95">
                  <c:v>13.891</c:v>
                </c:pt>
                <c:pt idx="96">
                  <c:v>13.568</c:v>
                </c:pt>
                <c:pt idx="97">
                  <c:v>12.699</c:v>
                </c:pt>
                <c:pt idx="98">
                  <c:v>11.768000000000001</c:v>
                </c:pt>
                <c:pt idx="99">
                  <c:v>9.0809999999999995</c:v>
                </c:pt>
                <c:pt idx="100">
                  <c:v>8.4819999999999993</c:v>
                </c:pt>
                <c:pt idx="101">
                  <c:v>8.4369999999999994</c:v>
                </c:pt>
                <c:pt idx="102">
                  <c:v>9.2620000000000005</c:v>
                </c:pt>
                <c:pt idx="103">
                  <c:v>10.715999999999999</c:v>
                </c:pt>
                <c:pt idx="104">
                  <c:v>10.492000000000001</c:v>
                </c:pt>
                <c:pt idx="105">
                  <c:v>11.06</c:v>
                </c:pt>
                <c:pt idx="106">
                  <c:v>11.124000000000001</c:v>
                </c:pt>
                <c:pt idx="107">
                  <c:v>10.725</c:v>
                </c:pt>
                <c:pt idx="108">
                  <c:v>9.8689999999999998</c:v>
                </c:pt>
                <c:pt idx="109">
                  <c:v>8.9879999999999995</c:v>
                </c:pt>
                <c:pt idx="110">
                  <c:v>8.0210000000000008</c:v>
                </c:pt>
                <c:pt idx="111">
                  <c:v>7.7439999999999998</c:v>
                </c:pt>
                <c:pt idx="112">
                  <c:v>9.4499999999999993</c:v>
                </c:pt>
                <c:pt idx="113">
                  <c:v>10.975</c:v>
                </c:pt>
                <c:pt idx="114">
                  <c:v>11.701000000000001</c:v>
                </c:pt>
                <c:pt idx="115">
                  <c:v>11.680999999999999</c:v>
                </c:pt>
                <c:pt idx="116">
                  <c:v>11.618</c:v>
                </c:pt>
                <c:pt idx="117">
                  <c:v>10.087</c:v>
                </c:pt>
                <c:pt idx="118">
                  <c:v>9.36</c:v>
                </c:pt>
                <c:pt idx="119">
                  <c:v>6.6740000000000004</c:v>
                </c:pt>
                <c:pt idx="120">
                  <c:v>6.9690000000000003</c:v>
                </c:pt>
                <c:pt idx="121">
                  <c:v>7.6109999999999998</c:v>
                </c:pt>
                <c:pt idx="122">
                  <c:v>6.9219999999999997</c:v>
                </c:pt>
                <c:pt idx="123">
                  <c:v>6.165</c:v>
                </c:pt>
                <c:pt idx="124">
                  <c:v>7.4219999999999997</c:v>
                </c:pt>
                <c:pt idx="125">
                  <c:v>7.26</c:v>
                </c:pt>
                <c:pt idx="126">
                  <c:v>6.1059999999999999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C9D7-4F58-8FD4-949ED9E1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5372864"/>
        <c:axId val="1465367584"/>
      </c:scatterChart>
      <c:valAx>
        <c:axId val="146537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Composite Weather Variable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367584"/>
        <c:crosses val="autoZero"/>
        <c:crossBetween val="midCat"/>
      </c:valAx>
      <c:valAx>
        <c:axId val="146536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Daily Gas Demand (mcm/d)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372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48D37F5-BC8A-41C1-8CB4-C6F4BD694BD4}" type="doc">
      <dgm:prSet loTypeId="urn:microsoft.com/office/officeart/2005/8/layout/matrix1" loCatId="matrix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C566E392-60CD-4B70-A251-8F9E3A9DE007}">
      <dgm:prSet phldrT="[Text]"/>
      <dgm:spPr>
        <a:solidFill>
          <a:schemeClr val="accent1"/>
        </a:solidFill>
      </dgm:spPr>
      <dgm:t>
        <a:bodyPr/>
        <a:lstStyle/>
        <a:p>
          <a:r>
            <a:rPr lang="en-GB" dirty="0">
              <a:solidFill>
                <a:schemeClr val="bg1"/>
              </a:solidFill>
            </a:rPr>
            <a:t>18</a:t>
          </a:r>
          <a:r>
            <a:rPr lang="en-GB" baseline="30000" dirty="0">
              <a:solidFill>
                <a:schemeClr val="bg1"/>
              </a:solidFill>
            </a:rPr>
            <a:t>th</a:t>
          </a:r>
          <a:r>
            <a:rPr lang="en-GB" dirty="0">
              <a:solidFill>
                <a:schemeClr val="bg1"/>
              </a:solidFill>
            </a:rPr>
            <a:t> Jan 2024</a:t>
          </a:r>
        </a:p>
      </dgm:t>
    </dgm:pt>
    <dgm:pt modelId="{7F80C539-34E6-4949-9934-6BA277332FEE}" type="parTrans" cxnId="{A12EC2B7-4349-4347-BF19-06E1BFCC33E3}">
      <dgm:prSet/>
      <dgm:spPr/>
      <dgm:t>
        <a:bodyPr/>
        <a:lstStyle/>
        <a:p>
          <a:endParaRPr lang="en-GB"/>
        </a:p>
      </dgm:t>
    </dgm:pt>
    <dgm:pt modelId="{B6A8870B-5497-417F-A255-19BD10BBD13A}" type="sibTrans" cxnId="{A12EC2B7-4349-4347-BF19-06E1BFCC33E3}">
      <dgm:prSet/>
      <dgm:spPr/>
      <dgm:t>
        <a:bodyPr/>
        <a:lstStyle/>
        <a:p>
          <a:endParaRPr lang="en-GB"/>
        </a:p>
      </dgm:t>
    </dgm:pt>
    <dgm:pt modelId="{4C269DA5-236B-4DCE-9B59-D6F7E1A84508}">
      <dgm:prSet phldrT="[Text]" custT="1"/>
      <dgm:spPr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dgm:spPr>
      <dgm:t>
        <a:bodyPr/>
        <a:lstStyle/>
        <a:p>
          <a:r>
            <a:rPr lang="en-GB" sz="1800" dirty="0"/>
            <a:t>30.37 Million Cubic Meters of gas</a:t>
          </a:r>
        </a:p>
      </dgm:t>
    </dgm:pt>
    <dgm:pt modelId="{9FE5E7B9-BF2F-4B54-9B0D-4393501C0C96}" type="parTrans" cxnId="{13BB340C-A0D3-423E-BC16-4DFD3608F1A1}">
      <dgm:prSet/>
      <dgm:spPr/>
      <dgm:t>
        <a:bodyPr/>
        <a:lstStyle/>
        <a:p>
          <a:endParaRPr lang="en-GB"/>
        </a:p>
      </dgm:t>
    </dgm:pt>
    <dgm:pt modelId="{08F83052-39A7-4B62-A4E8-5BBD07FBAC84}" type="sibTrans" cxnId="{13BB340C-A0D3-423E-BC16-4DFD3608F1A1}">
      <dgm:prSet/>
      <dgm:spPr/>
      <dgm:t>
        <a:bodyPr/>
        <a:lstStyle/>
        <a:p>
          <a:endParaRPr lang="en-GB"/>
        </a:p>
      </dgm:t>
    </dgm:pt>
    <dgm:pt modelId="{C7334512-57CE-47DA-8B3D-170FB2FBD48F}">
      <dgm:prSet phldrT="[Text]" custT="1"/>
      <dgm:spPr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dgm:spPr>
      <dgm:t>
        <a:bodyPr/>
        <a:lstStyle/>
        <a:p>
          <a:r>
            <a:rPr lang="en-GB" sz="1800" dirty="0"/>
            <a:t>330 Gigawatt hours </a:t>
          </a:r>
        </a:p>
        <a:p>
          <a:r>
            <a:rPr lang="en-GB" sz="1800" dirty="0"/>
            <a:t>of energy</a:t>
          </a:r>
        </a:p>
      </dgm:t>
    </dgm:pt>
    <dgm:pt modelId="{999FCABA-D7A4-40B5-A2A9-0C646ECC7F2E}" type="parTrans" cxnId="{D2695A28-E8DE-4BD6-91DE-D2A457553E8F}">
      <dgm:prSet/>
      <dgm:spPr/>
      <dgm:t>
        <a:bodyPr/>
        <a:lstStyle/>
        <a:p>
          <a:endParaRPr lang="en-GB"/>
        </a:p>
      </dgm:t>
    </dgm:pt>
    <dgm:pt modelId="{844C2657-4B58-4454-9C5A-76D7ACE7A7C2}" type="sibTrans" cxnId="{D2695A28-E8DE-4BD6-91DE-D2A457553E8F}">
      <dgm:prSet/>
      <dgm:spPr/>
      <dgm:t>
        <a:bodyPr/>
        <a:lstStyle/>
        <a:p>
          <a:endParaRPr lang="en-GB"/>
        </a:p>
      </dgm:t>
    </dgm:pt>
    <dgm:pt modelId="{7EE00729-4ECC-4B3B-80DC-AC6756D74AAF}">
      <dgm:prSet phldrT="[Text]" custT="1"/>
      <dgm:spPr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dgm:spPr>
      <dgm:t>
        <a:bodyPr/>
        <a:lstStyle/>
        <a:p>
          <a:r>
            <a:rPr lang="en-GB" sz="1800" dirty="0"/>
            <a:t>Double the UK average daily water consumption.</a:t>
          </a:r>
        </a:p>
      </dgm:t>
    </dgm:pt>
    <dgm:pt modelId="{C5B8F917-8626-481D-907E-180955136553}" type="parTrans" cxnId="{31B55669-7C6A-4A37-8E64-01C5AF1B2C09}">
      <dgm:prSet/>
      <dgm:spPr/>
      <dgm:t>
        <a:bodyPr/>
        <a:lstStyle/>
        <a:p>
          <a:endParaRPr lang="en-GB"/>
        </a:p>
      </dgm:t>
    </dgm:pt>
    <dgm:pt modelId="{725B75C7-9FBE-4F60-AFD3-4EDF6173AA70}" type="sibTrans" cxnId="{31B55669-7C6A-4A37-8E64-01C5AF1B2C09}">
      <dgm:prSet/>
      <dgm:spPr/>
      <dgm:t>
        <a:bodyPr/>
        <a:lstStyle/>
        <a:p>
          <a:endParaRPr lang="en-GB"/>
        </a:p>
      </dgm:t>
    </dgm:pt>
    <dgm:pt modelId="{5A2C8D63-D542-4C4A-B990-40FCE926AD90}">
      <dgm:prSet phldrT="[Text]" custT="1"/>
      <dgm:spPr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dgm:spPr>
      <dgm:t>
        <a:bodyPr/>
        <a:lstStyle/>
        <a:p>
          <a:r>
            <a:rPr lang="en-GB" sz="1800" dirty="0"/>
            <a:t>Equivalent of boiling 1.6 billion kettles</a:t>
          </a:r>
        </a:p>
      </dgm:t>
    </dgm:pt>
    <dgm:pt modelId="{094824E2-6B46-4665-843B-A63C66138E4B}" type="parTrans" cxnId="{98634F29-3A2B-4772-AFCC-9D3810A8AFF4}">
      <dgm:prSet/>
      <dgm:spPr/>
      <dgm:t>
        <a:bodyPr/>
        <a:lstStyle/>
        <a:p>
          <a:endParaRPr lang="en-GB"/>
        </a:p>
      </dgm:t>
    </dgm:pt>
    <dgm:pt modelId="{E4F3964C-62B0-41CE-A003-52BC4ACCBFE8}" type="sibTrans" cxnId="{98634F29-3A2B-4772-AFCC-9D3810A8AFF4}">
      <dgm:prSet/>
      <dgm:spPr/>
      <dgm:t>
        <a:bodyPr/>
        <a:lstStyle/>
        <a:p>
          <a:endParaRPr lang="en-GB"/>
        </a:p>
      </dgm:t>
    </dgm:pt>
    <dgm:pt modelId="{4E6B9FD0-4723-4299-AA30-F3B43278CD6D}" type="pres">
      <dgm:prSet presAssocID="{048D37F5-BC8A-41C1-8CB4-C6F4BD694BD4}" presName="diagram" presStyleCnt="0">
        <dgm:presLayoutVars>
          <dgm:chMax val="1"/>
          <dgm:dir/>
          <dgm:animLvl val="ctr"/>
          <dgm:resizeHandles val="exact"/>
        </dgm:presLayoutVars>
      </dgm:prSet>
      <dgm:spPr/>
    </dgm:pt>
    <dgm:pt modelId="{41231A5A-8AA5-4237-880F-E6C7E8820857}" type="pres">
      <dgm:prSet presAssocID="{048D37F5-BC8A-41C1-8CB4-C6F4BD694BD4}" presName="matrix" presStyleCnt="0"/>
      <dgm:spPr/>
    </dgm:pt>
    <dgm:pt modelId="{4670EE24-8F53-44CB-A20E-21D69C06E60B}" type="pres">
      <dgm:prSet presAssocID="{048D37F5-BC8A-41C1-8CB4-C6F4BD694BD4}" presName="tile1" presStyleLbl="node1" presStyleIdx="0" presStyleCnt="4"/>
      <dgm:spPr/>
    </dgm:pt>
    <dgm:pt modelId="{98A011CD-0B2C-415A-A81D-DAD264411A20}" type="pres">
      <dgm:prSet presAssocID="{048D37F5-BC8A-41C1-8CB4-C6F4BD694BD4}" presName="tile1text" presStyleLbl="node1" presStyleIdx="0" presStyleCnt="4">
        <dgm:presLayoutVars>
          <dgm:chMax val="0"/>
          <dgm:chPref val="0"/>
          <dgm:bulletEnabled val="1"/>
        </dgm:presLayoutVars>
      </dgm:prSet>
      <dgm:spPr/>
    </dgm:pt>
    <dgm:pt modelId="{82F2EEA1-2219-4EB3-9D36-8F17EFFE6A75}" type="pres">
      <dgm:prSet presAssocID="{048D37F5-BC8A-41C1-8CB4-C6F4BD694BD4}" presName="tile2" presStyleLbl="node1" presStyleIdx="1" presStyleCnt="4"/>
      <dgm:spPr/>
    </dgm:pt>
    <dgm:pt modelId="{C95C086A-2E0C-4E58-BEFE-44DB8E378E31}" type="pres">
      <dgm:prSet presAssocID="{048D37F5-BC8A-41C1-8CB4-C6F4BD694BD4}" presName="tile2text" presStyleLbl="node1" presStyleIdx="1" presStyleCnt="4">
        <dgm:presLayoutVars>
          <dgm:chMax val="0"/>
          <dgm:chPref val="0"/>
          <dgm:bulletEnabled val="1"/>
        </dgm:presLayoutVars>
      </dgm:prSet>
      <dgm:spPr/>
    </dgm:pt>
    <dgm:pt modelId="{2A3F5541-526D-4D84-A26D-E496DC03B0AA}" type="pres">
      <dgm:prSet presAssocID="{048D37F5-BC8A-41C1-8CB4-C6F4BD694BD4}" presName="tile3" presStyleLbl="node1" presStyleIdx="2" presStyleCnt="4"/>
      <dgm:spPr/>
    </dgm:pt>
    <dgm:pt modelId="{7C3943D5-D186-496B-9B06-797A004792F8}" type="pres">
      <dgm:prSet presAssocID="{048D37F5-BC8A-41C1-8CB4-C6F4BD694BD4}" presName="tile3text" presStyleLbl="node1" presStyleIdx="2" presStyleCnt="4">
        <dgm:presLayoutVars>
          <dgm:chMax val="0"/>
          <dgm:chPref val="0"/>
          <dgm:bulletEnabled val="1"/>
        </dgm:presLayoutVars>
      </dgm:prSet>
      <dgm:spPr/>
    </dgm:pt>
    <dgm:pt modelId="{FDD44725-1221-418A-A42C-AE21B07F1D45}" type="pres">
      <dgm:prSet presAssocID="{048D37F5-BC8A-41C1-8CB4-C6F4BD694BD4}" presName="tile4" presStyleLbl="node1" presStyleIdx="3" presStyleCnt="4"/>
      <dgm:spPr/>
    </dgm:pt>
    <dgm:pt modelId="{C12E8DB6-16EA-49F2-94CD-1A5FBBA01F63}" type="pres">
      <dgm:prSet presAssocID="{048D37F5-BC8A-41C1-8CB4-C6F4BD694BD4}" presName="tile4text" presStyleLbl="node1" presStyleIdx="3" presStyleCnt="4">
        <dgm:presLayoutVars>
          <dgm:chMax val="0"/>
          <dgm:chPref val="0"/>
          <dgm:bulletEnabled val="1"/>
        </dgm:presLayoutVars>
      </dgm:prSet>
      <dgm:spPr/>
    </dgm:pt>
    <dgm:pt modelId="{60F008B7-546D-4388-9644-4E09A4B797E7}" type="pres">
      <dgm:prSet presAssocID="{048D37F5-BC8A-41C1-8CB4-C6F4BD694BD4}" presName="centerTile" presStyleLbl="fgShp" presStyleIdx="0" presStyleCnt="1" custScaleY="81355">
        <dgm:presLayoutVars>
          <dgm:chMax val="0"/>
          <dgm:chPref val="0"/>
        </dgm:presLayoutVars>
      </dgm:prSet>
      <dgm:spPr/>
    </dgm:pt>
  </dgm:ptLst>
  <dgm:cxnLst>
    <dgm:cxn modelId="{13BB340C-A0D3-423E-BC16-4DFD3608F1A1}" srcId="{C566E392-60CD-4B70-A251-8F9E3A9DE007}" destId="{4C269DA5-236B-4DCE-9B59-D6F7E1A84508}" srcOrd="0" destOrd="0" parTransId="{9FE5E7B9-BF2F-4B54-9B0D-4393501C0C96}" sibTransId="{08F83052-39A7-4B62-A4E8-5BBD07FBAC84}"/>
    <dgm:cxn modelId="{68824025-847F-456F-9FB3-F585006885D9}" type="presOf" srcId="{C566E392-60CD-4B70-A251-8F9E3A9DE007}" destId="{60F008B7-546D-4388-9644-4E09A4B797E7}" srcOrd="0" destOrd="0" presId="urn:microsoft.com/office/officeart/2005/8/layout/matrix1"/>
    <dgm:cxn modelId="{D2695A28-E8DE-4BD6-91DE-D2A457553E8F}" srcId="{C566E392-60CD-4B70-A251-8F9E3A9DE007}" destId="{C7334512-57CE-47DA-8B3D-170FB2FBD48F}" srcOrd="1" destOrd="0" parTransId="{999FCABA-D7A4-40B5-A2A9-0C646ECC7F2E}" sibTransId="{844C2657-4B58-4454-9C5A-76D7ACE7A7C2}"/>
    <dgm:cxn modelId="{98634F29-3A2B-4772-AFCC-9D3810A8AFF4}" srcId="{C566E392-60CD-4B70-A251-8F9E3A9DE007}" destId="{5A2C8D63-D542-4C4A-B990-40FCE926AD90}" srcOrd="3" destOrd="0" parTransId="{094824E2-6B46-4665-843B-A63C66138E4B}" sibTransId="{E4F3964C-62B0-41CE-A003-52BC4ACCBFE8}"/>
    <dgm:cxn modelId="{5A07592A-0F60-4CC5-B018-A494C9671050}" type="presOf" srcId="{7EE00729-4ECC-4B3B-80DC-AC6756D74AAF}" destId="{2A3F5541-526D-4D84-A26D-E496DC03B0AA}" srcOrd="0" destOrd="0" presId="urn:microsoft.com/office/officeart/2005/8/layout/matrix1"/>
    <dgm:cxn modelId="{D5983A3E-1EA1-4AEF-A2B0-7B730DB5DD4E}" type="presOf" srcId="{7EE00729-4ECC-4B3B-80DC-AC6756D74AAF}" destId="{7C3943D5-D186-496B-9B06-797A004792F8}" srcOrd="1" destOrd="0" presId="urn:microsoft.com/office/officeart/2005/8/layout/matrix1"/>
    <dgm:cxn modelId="{0FE7D860-9912-4F1B-946A-8537370FCDF6}" type="presOf" srcId="{5A2C8D63-D542-4C4A-B990-40FCE926AD90}" destId="{FDD44725-1221-418A-A42C-AE21B07F1D45}" srcOrd="0" destOrd="0" presId="urn:microsoft.com/office/officeart/2005/8/layout/matrix1"/>
    <dgm:cxn modelId="{31B55669-7C6A-4A37-8E64-01C5AF1B2C09}" srcId="{C566E392-60CD-4B70-A251-8F9E3A9DE007}" destId="{7EE00729-4ECC-4B3B-80DC-AC6756D74AAF}" srcOrd="2" destOrd="0" parTransId="{C5B8F917-8626-481D-907E-180955136553}" sibTransId="{725B75C7-9FBE-4F60-AFD3-4EDF6173AA70}"/>
    <dgm:cxn modelId="{B9F58B72-CC63-4980-9758-91AC5979B328}" type="presOf" srcId="{4C269DA5-236B-4DCE-9B59-D6F7E1A84508}" destId="{98A011CD-0B2C-415A-A81D-DAD264411A20}" srcOrd="1" destOrd="0" presId="urn:microsoft.com/office/officeart/2005/8/layout/matrix1"/>
    <dgm:cxn modelId="{2CC7BE9E-C81A-450E-B8C1-871C658FC459}" type="presOf" srcId="{C7334512-57CE-47DA-8B3D-170FB2FBD48F}" destId="{C95C086A-2E0C-4E58-BEFE-44DB8E378E31}" srcOrd="1" destOrd="0" presId="urn:microsoft.com/office/officeart/2005/8/layout/matrix1"/>
    <dgm:cxn modelId="{6EB6A4A9-AF43-407C-A221-CD0D1F2B2DA7}" type="presOf" srcId="{4C269DA5-236B-4DCE-9B59-D6F7E1A84508}" destId="{4670EE24-8F53-44CB-A20E-21D69C06E60B}" srcOrd="0" destOrd="0" presId="urn:microsoft.com/office/officeart/2005/8/layout/matrix1"/>
    <dgm:cxn modelId="{B81F37B4-2509-40FF-9617-77170CF974FC}" type="presOf" srcId="{C7334512-57CE-47DA-8B3D-170FB2FBD48F}" destId="{82F2EEA1-2219-4EB3-9D36-8F17EFFE6A75}" srcOrd="0" destOrd="0" presId="urn:microsoft.com/office/officeart/2005/8/layout/matrix1"/>
    <dgm:cxn modelId="{A12EC2B7-4349-4347-BF19-06E1BFCC33E3}" srcId="{048D37F5-BC8A-41C1-8CB4-C6F4BD694BD4}" destId="{C566E392-60CD-4B70-A251-8F9E3A9DE007}" srcOrd="0" destOrd="0" parTransId="{7F80C539-34E6-4949-9934-6BA277332FEE}" sibTransId="{B6A8870B-5497-417F-A255-19BD10BBD13A}"/>
    <dgm:cxn modelId="{14F7C1DC-6495-4175-ACA5-A5C4C084DF41}" type="presOf" srcId="{048D37F5-BC8A-41C1-8CB4-C6F4BD694BD4}" destId="{4E6B9FD0-4723-4299-AA30-F3B43278CD6D}" srcOrd="0" destOrd="0" presId="urn:microsoft.com/office/officeart/2005/8/layout/matrix1"/>
    <dgm:cxn modelId="{9E8D77F7-C440-4FDA-91D0-3449E2C1530F}" type="presOf" srcId="{5A2C8D63-D542-4C4A-B990-40FCE926AD90}" destId="{C12E8DB6-16EA-49F2-94CD-1A5FBBA01F63}" srcOrd="1" destOrd="0" presId="urn:microsoft.com/office/officeart/2005/8/layout/matrix1"/>
    <dgm:cxn modelId="{19DEDD3B-B180-4F0D-BBCC-9C3587E97549}" type="presParOf" srcId="{4E6B9FD0-4723-4299-AA30-F3B43278CD6D}" destId="{41231A5A-8AA5-4237-880F-E6C7E8820857}" srcOrd="0" destOrd="0" presId="urn:microsoft.com/office/officeart/2005/8/layout/matrix1"/>
    <dgm:cxn modelId="{3CA1E125-D93B-4436-B348-ED6FE1DC588F}" type="presParOf" srcId="{41231A5A-8AA5-4237-880F-E6C7E8820857}" destId="{4670EE24-8F53-44CB-A20E-21D69C06E60B}" srcOrd="0" destOrd="0" presId="urn:microsoft.com/office/officeart/2005/8/layout/matrix1"/>
    <dgm:cxn modelId="{448E6E1B-00F5-4828-9BAF-6C57CF5B0BA2}" type="presParOf" srcId="{41231A5A-8AA5-4237-880F-E6C7E8820857}" destId="{98A011CD-0B2C-415A-A81D-DAD264411A20}" srcOrd="1" destOrd="0" presId="urn:microsoft.com/office/officeart/2005/8/layout/matrix1"/>
    <dgm:cxn modelId="{BF800A82-24FF-44F7-9538-A5D9038480F8}" type="presParOf" srcId="{41231A5A-8AA5-4237-880F-E6C7E8820857}" destId="{82F2EEA1-2219-4EB3-9D36-8F17EFFE6A75}" srcOrd="2" destOrd="0" presId="urn:microsoft.com/office/officeart/2005/8/layout/matrix1"/>
    <dgm:cxn modelId="{93E0521D-2ABC-4F31-BBCF-1A5CD72F1A4A}" type="presParOf" srcId="{41231A5A-8AA5-4237-880F-E6C7E8820857}" destId="{C95C086A-2E0C-4E58-BEFE-44DB8E378E31}" srcOrd="3" destOrd="0" presId="urn:microsoft.com/office/officeart/2005/8/layout/matrix1"/>
    <dgm:cxn modelId="{C5A5620F-4887-4E32-A2E2-4B890B7E3541}" type="presParOf" srcId="{41231A5A-8AA5-4237-880F-E6C7E8820857}" destId="{2A3F5541-526D-4D84-A26D-E496DC03B0AA}" srcOrd="4" destOrd="0" presId="urn:microsoft.com/office/officeart/2005/8/layout/matrix1"/>
    <dgm:cxn modelId="{C5E4FAF1-FBEF-4485-BAD4-612991F8B1A6}" type="presParOf" srcId="{41231A5A-8AA5-4237-880F-E6C7E8820857}" destId="{7C3943D5-D186-496B-9B06-797A004792F8}" srcOrd="5" destOrd="0" presId="urn:microsoft.com/office/officeart/2005/8/layout/matrix1"/>
    <dgm:cxn modelId="{8C297DAB-4DC6-4919-AEB8-6D155309CC3E}" type="presParOf" srcId="{41231A5A-8AA5-4237-880F-E6C7E8820857}" destId="{FDD44725-1221-418A-A42C-AE21B07F1D45}" srcOrd="6" destOrd="0" presId="urn:microsoft.com/office/officeart/2005/8/layout/matrix1"/>
    <dgm:cxn modelId="{C734DEBB-17D4-4220-8FE8-4218CAFB06FF}" type="presParOf" srcId="{41231A5A-8AA5-4237-880F-E6C7E8820857}" destId="{C12E8DB6-16EA-49F2-94CD-1A5FBBA01F63}" srcOrd="7" destOrd="0" presId="urn:microsoft.com/office/officeart/2005/8/layout/matrix1"/>
    <dgm:cxn modelId="{209A4493-6BA2-4C1A-A1D0-455E7C779887}" type="presParOf" srcId="{4E6B9FD0-4723-4299-AA30-F3B43278CD6D}" destId="{60F008B7-546D-4388-9644-4E09A4B797E7}" srcOrd="1" destOrd="0" presId="urn:microsoft.com/office/officeart/2005/8/layout/matrix1"/>
  </dgm:cxnLst>
  <dgm:bg/>
  <dgm:whole>
    <a:ln>
      <a:noFill/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048D37F5-BC8A-41C1-8CB4-C6F4BD694BD4}" type="doc">
      <dgm:prSet loTypeId="urn:microsoft.com/office/officeart/2005/8/layout/matrix1" loCatId="matrix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C566E392-60CD-4B70-A251-8F9E3A9DE007}">
      <dgm:prSet phldrT="[Text]"/>
      <dgm:spPr>
        <a:solidFill>
          <a:schemeClr val="accent1"/>
        </a:solidFill>
      </dgm:spPr>
      <dgm:t>
        <a:bodyPr/>
        <a:lstStyle/>
        <a:p>
          <a:r>
            <a:rPr lang="en-GB" dirty="0">
              <a:solidFill>
                <a:schemeClr val="bg1"/>
              </a:solidFill>
            </a:rPr>
            <a:t>Winter 2023/24 (October-March)</a:t>
          </a:r>
        </a:p>
      </dgm:t>
    </dgm:pt>
    <dgm:pt modelId="{7F80C539-34E6-4949-9934-6BA277332FEE}" type="parTrans" cxnId="{A12EC2B7-4349-4347-BF19-06E1BFCC33E3}">
      <dgm:prSet/>
      <dgm:spPr/>
      <dgm:t>
        <a:bodyPr/>
        <a:lstStyle/>
        <a:p>
          <a:endParaRPr lang="en-GB"/>
        </a:p>
      </dgm:t>
    </dgm:pt>
    <dgm:pt modelId="{B6A8870B-5497-417F-A255-19BD10BBD13A}" type="sibTrans" cxnId="{A12EC2B7-4349-4347-BF19-06E1BFCC33E3}">
      <dgm:prSet/>
      <dgm:spPr/>
      <dgm:t>
        <a:bodyPr/>
        <a:lstStyle/>
        <a:p>
          <a:endParaRPr lang="en-GB"/>
        </a:p>
      </dgm:t>
    </dgm:pt>
    <dgm:pt modelId="{4C269DA5-236B-4DCE-9B59-D6F7E1A84508}">
      <dgm:prSet phldrT="[Text]" custT="1"/>
      <dgm:spPr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dgm:spPr>
      <dgm:t>
        <a:bodyPr/>
        <a:lstStyle/>
        <a:p>
          <a:r>
            <a:rPr lang="en-GB" sz="1800" dirty="0"/>
            <a:t>3.15 Billion Cubic Meters</a:t>
          </a:r>
        </a:p>
        <a:p>
          <a:r>
            <a:rPr lang="en-GB" sz="1800" dirty="0"/>
            <a:t>of gas</a:t>
          </a:r>
        </a:p>
      </dgm:t>
    </dgm:pt>
    <dgm:pt modelId="{9FE5E7B9-BF2F-4B54-9B0D-4393501C0C96}" type="parTrans" cxnId="{13BB340C-A0D3-423E-BC16-4DFD3608F1A1}">
      <dgm:prSet/>
      <dgm:spPr/>
      <dgm:t>
        <a:bodyPr/>
        <a:lstStyle/>
        <a:p>
          <a:endParaRPr lang="en-GB"/>
        </a:p>
      </dgm:t>
    </dgm:pt>
    <dgm:pt modelId="{08F83052-39A7-4B62-A4E8-5BBD07FBAC84}" type="sibTrans" cxnId="{13BB340C-A0D3-423E-BC16-4DFD3608F1A1}">
      <dgm:prSet/>
      <dgm:spPr/>
      <dgm:t>
        <a:bodyPr/>
        <a:lstStyle/>
        <a:p>
          <a:endParaRPr lang="en-GB"/>
        </a:p>
      </dgm:t>
    </dgm:pt>
    <dgm:pt modelId="{C7334512-57CE-47DA-8B3D-170FB2FBD48F}">
      <dgm:prSet phldrT="[Text]" custT="1"/>
      <dgm:spPr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dgm:spPr>
      <dgm:t>
        <a:bodyPr/>
        <a:lstStyle/>
        <a:p>
          <a:r>
            <a:rPr lang="en-GB" sz="1800" dirty="0"/>
            <a:t>34.3 Terawatt hours </a:t>
          </a:r>
        </a:p>
        <a:p>
          <a:r>
            <a:rPr lang="en-GB" sz="1800" dirty="0"/>
            <a:t>of energy</a:t>
          </a:r>
        </a:p>
      </dgm:t>
    </dgm:pt>
    <dgm:pt modelId="{999FCABA-D7A4-40B5-A2A9-0C646ECC7F2E}" type="parTrans" cxnId="{D2695A28-E8DE-4BD6-91DE-D2A457553E8F}">
      <dgm:prSet/>
      <dgm:spPr/>
      <dgm:t>
        <a:bodyPr/>
        <a:lstStyle/>
        <a:p>
          <a:endParaRPr lang="en-GB"/>
        </a:p>
      </dgm:t>
    </dgm:pt>
    <dgm:pt modelId="{844C2657-4B58-4454-9C5A-76D7ACE7A7C2}" type="sibTrans" cxnId="{D2695A28-E8DE-4BD6-91DE-D2A457553E8F}">
      <dgm:prSet/>
      <dgm:spPr/>
      <dgm:t>
        <a:bodyPr/>
        <a:lstStyle/>
        <a:p>
          <a:endParaRPr lang="en-GB"/>
        </a:p>
      </dgm:t>
    </dgm:pt>
    <dgm:pt modelId="{7EE00729-4ECC-4B3B-80DC-AC6756D74AAF}">
      <dgm:prSet phldrT="[Text]" custT="1"/>
      <dgm:spPr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dgm:spPr>
      <dgm:t>
        <a:bodyPr/>
        <a:lstStyle/>
        <a:p>
          <a:r>
            <a:rPr lang="en-GB" sz="1800" dirty="0"/>
            <a:t>Enough gas to fill 1million Olympic swimming pools</a:t>
          </a:r>
        </a:p>
      </dgm:t>
    </dgm:pt>
    <dgm:pt modelId="{C5B8F917-8626-481D-907E-180955136553}" type="parTrans" cxnId="{31B55669-7C6A-4A37-8E64-01C5AF1B2C09}">
      <dgm:prSet/>
      <dgm:spPr/>
      <dgm:t>
        <a:bodyPr/>
        <a:lstStyle/>
        <a:p>
          <a:endParaRPr lang="en-GB"/>
        </a:p>
      </dgm:t>
    </dgm:pt>
    <dgm:pt modelId="{725B75C7-9FBE-4F60-AFD3-4EDF6173AA70}" type="sibTrans" cxnId="{31B55669-7C6A-4A37-8E64-01C5AF1B2C09}">
      <dgm:prSet/>
      <dgm:spPr/>
      <dgm:t>
        <a:bodyPr/>
        <a:lstStyle/>
        <a:p>
          <a:endParaRPr lang="en-GB"/>
        </a:p>
      </dgm:t>
    </dgm:pt>
    <dgm:pt modelId="{5A2C8D63-D542-4C4A-B990-40FCE926AD90}">
      <dgm:prSet phldrT="[Text]" custT="1"/>
      <dgm:spPr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dgm:spPr>
      <dgm:t>
        <a:bodyPr/>
        <a:lstStyle/>
        <a:p>
          <a:r>
            <a:rPr lang="en-GB" sz="1800" dirty="0"/>
            <a:t>34,256,250,000kwh of energy. Equivalent to “aa” batteries stacked end to end to the moon </a:t>
          </a:r>
        </a:p>
      </dgm:t>
    </dgm:pt>
    <dgm:pt modelId="{094824E2-6B46-4665-843B-A63C66138E4B}" type="parTrans" cxnId="{98634F29-3A2B-4772-AFCC-9D3810A8AFF4}">
      <dgm:prSet/>
      <dgm:spPr/>
      <dgm:t>
        <a:bodyPr/>
        <a:lstStyle/>
        <a:p>
          <a:endParaRPr lang="en-GB"/>
        </a:p>
      </dgm:t>
    </dgm:pt>
    <dgm:pt modelId="{E4F3964C-62B0-41CE-A003-52BC4ACCBFE8}" type="sibTrans" cxnId="{98634F29-3A2B-4772-AFCC-9D3810A8AFF4}">
      <dgm:prSet/>
      <dgm:spPr/>
      <dgm:t>
        <a:bodyPr/>
        <a:lstStyle/>
        <a:p>
          <a:endParaRPr lang="en-GB"/>
        </a:p>
      </dgm:t>
    </dgm:pt>
    <dgm:pt modelId="{4E6B9FD0-4723-4299-AA30-F3B43278CD6D}" type="pres">
      <dgm:prSet presAssocID="{048D37F5-BC8A-41C1-8CB4-C6F4BD694BD4}" presName="diagram" presStyleCnt="0">
        <dgm:presLayoutVars>
          <dgm:chMax val="1"/>
          <dgm:dir/>
          <dgm:animLvl val="ctr"/>
          <dgm:resizeHandles val="exact"/>
        </dgm:presLayoutVars>
      </dgm:prSet>
      <dgm:spPr/>
    </dgm:pt>
    <dgm:pt modelId="{41231A5A-8AA5-4237-880F-E6C7E8820857}" type="pres">
      <dgm:prSet presAssocID="{048D37F5-BC8A-41C1-8CB4-C6F4BD694BD4}" presName="matrix" presStyleCnt="0"/>
      <dgm:spPr/>
    </dgm:pt>
    <dgm:pt modelId="{4670EE24-8F53-44CB-A20E-21D69C06E60B}" type="pres">
      <dgm:prSet presAssocID="{048D37F5-BC8A-41C1-8CB4-C6F4BD694BD4}" presName="tile1" presStyleLbl="node1" presStyleIdx="0" presStyleCnt="4"/>
      <dgm:spPr/>
    </dgm:pt>
    <dgm:pt modelId="{98A011CD-0B2C-415A-A81D-DAD264411A20}" type="pres">
      <dgm:prSet presAssocID="{048D37F5-BC8A-41C1-8CB4-C6F4BD694BD4}" presName="tile1text" presStyleLbl="node1" presStyleIdx="0" presStyleCnt="4">
        <dgm:presLayoutVars>
          <dgm:chMax val="0"/>
          <dgm:chPref val="0"/>
          <dgm:bulletEnabled val="1"/>
        </dgm:presLayoutVars>
      </dgm:prSet>
      <dgm:spPr/>
    </dgm:pt>
    <dgm:pt modelId="{82F2EEA1-2219-4EB3-9D36-8F17EFFE6A75}" type="pres">
      <dgm:prSet presAssocID="{048D37F5-BC8A-41C1-8CB4-C6F4BD694BD4}" presName="tile2" presStyleLbl="node1" presStyleIdx="1" presStyleCnt="4"/>
      <dgm:spPr/>
    </dgm:pt>
    <dgm:pt modelId="{C95C086A-2E0C-4E58-BEFE-44DB8E378E31}" type="pres">
      <dgm:prSet presAssocID="{048D37F5-BC8A-41C1-8CB4-C6F4BD694BD4}" presName="tile2text" presStyleLbl="node1" presStyleIdx="1" presStyleCnt="4">
        <dgm:presLayoutVars>
          <dgm:chMax val="0"/>
          <dgm:chPref val="0"/>
          <dgm:bulletEnabled val="1"/>
        </dgm:presLayoutVars>
      </dgm:prSet>
      <dgm:spPr/>
    </dgm:pt>
    <dgm:pt modelId="{2A3F5541-526D-4D84-A26D-E496DC03B0AA}" type="pres">
      <dgm:prSet presAssocID="{048D37F5-BC8A-41C1-8CB4-C6F4BD694BD4}" presName="tile3" presStyleLbl="node1" presStyleIdx="2" presStyleCnt="4"/>
      <dgm:spPr/>
    </dgm:pt>
    <dgm:pt modelId="{7C3943D5-D186-496B-9B06-797A004792F8}" type="pres">
      <dgm:prSet presAssocID="{048D37F5-BC8A-41C1-8CB4-C6F4BD694BD4}" presName="tile3text" presStyleLbl="node1" presStyleIdx="2" presStyleCnt="4">
        <dgm:presLayoutVars>
          <dgm:chMax val="0"/>
          <dgm:chPref val="0"/>
          <dgm:bulletEnabled val="1"/>
        </dgm:presLayoutVars>
      </dgm:prSet>
      <dgm:spPr/>
    </dgm:pt>
    <dgm:pt modelId="{FDD44725-1221-418A-A42C-AE21B07F1D45}" type="pres">
      <dgm:prSet presAssocID="{048D37F5-BC8A-41C1-8CB4-C6F4BD694BD4}" presName="tile4" presStyleLbl="node1" presStyleIdx="3" presStyleCnt="4"/>
      <dgm:spPr/>
    </dgm:pt>
    <dgm:pt modelId="{C12E8DB6-16EA-49F2-94CD-1A5FBBA01F63}" type="pres">
      <dgm:prSet presAssocID="{048D37F5-BC8A-41C1-8CB4-C6F4BD694BD4}" presName="tile4text" presStyleLbl="node1" presStyleIdx="3" presStyleCnt="4">
        <dgm:presLayoutVars>
          <dgm:chMax val="0"/>
          <dgm:chPref val="0"/>
          <dgm:bulletEnabled val="1"/>
        </dgm:presLayoutVars>
      </dgm:prSet>
      <dgm:spPr/>
    </dgm:pt>
    <dgm:pt modelId="{60F008B7-546D-4388-9644-4E09A4B797E7}" type="pres">
      <dgm:prSet presAssocID="{048D37F5-BC8A-41C1-8CB4-C6F4BD694BD4}" presName="centerTile" presStyleLbl="fgShp" presStyleIdx="0" presStyleCnt="1">
        <dgm:presLayoutVars>
          <dgm:chMax val="0"/>
          <dgm:chPref val="0"/>
        </dgm:presLayoutVars>
      </dgm:prSet>
      <dgm:spPr/>
    </dgm:pt>
  </dgm:ptLst>
  <dgm:cxnLst>
    <dgm:cxn modelId="{13BB340C-A0D3-423E-BC16-4DFD3608F1A1}" srcId="{C566E392-60CD-4B70-A251-8F9E3A9DE007}" destId="{4C269DA5-236B-4DCE-9B59-D6F7E1A84508}" srcOrd="0" destOrd="0" parTransId="{9FE5E7B9-BF2F-4B54-9B0D-4393501C0C96}" sibTransId="{08F83052-39A7-4B62-A4E8-5BBD07FBAC84}"/>
    <dgm:cxn modelId="{68824025-847F-456F-9FB3-F585006885D9}" type="presOf" srcId="{C566E392-60CD-4B70-A251-8F9E3A9DE007}" destId="{60F008B7-546D-4388-9644-4E09A4B797E7}" srcOrd="0" destOrd="0" presId="urn:microsoft.com/office/officeart/2005/8/layout/matrix1"/>
    <dgm:cxn modelId="{D2695A28-E8DE-4BD6-91DE-D2A457553E8F}" srcId="{C566E392-60CD-4B70-A251-8F9E3A9DE007}" destId="{C7334512-57CE-47DA-8B3D-170FB2FBD48F}" srcOrd="1" destOrd="0" parTransId="{999FCABA-D7A4-40B5-A2A9-0C646ECC7F2E}" sibTransId="{844C2657-4B58-4454-9C5A-76D7ACE7A7C2}"/>
    <dgm:cxn modelId="{98634F29-3A2B-4772-AFCC-9D3810A8AFF4}" srcId="{C566E392-60CD-4B70-A251-8F9E3A9DE007}" destId="{5A2C8D63-D542-4C4A-B990-40FCE926AD90}" srcOrd="3" destOrd="0" parTransId="{094824E2-6B46-4665-843B-A63C66138E4B}" sibTransId="{E4F3964C-62B0-41CE-A003-52BC4ACCBFE8}"/>
    <dgm:cxn modelId="{5A07592A-0F60-4CC5-B018-A494C9671050}" type="presOf" srcId="{7EE00729-4ECC-4B3B-80DC-AC6756D74AAF}" destId="{2A3F5541-526D-4D84-A26D-E496DC03B0AA}" srcOrd="0" destOrd="0" presId="urn:microsoft.com/office/officeart/2005/8/layout/matrix1"/>
    <dgm:cxn modelId="{D5983A3E-1EA1-4AEF-A2B0-7B730DB5DD4E}" type="presOf" srcId="{7EE00729-4ECC-4B3B-80DC-AC6756D74AAF}" destId="{7C3943D5-D186-496B-9B06-797A004792F8}" srcOrd="1" destOrd="0" presId="urn:microsoft.com/office/officeart/2005/8/layout/matrix1"/>
    <dgm:cxn modelId="{0FE7D860-9912-4F1B-946A-8537370FCDF6}" type="presOf" srcId="{5A2C8D63-D542-4C4A-B990-40FCE926AD90}" destId="{FDD44725-1221-418A-A42C-AE21B07F1D45}" srcOrd="0" destOrd="0" presId="urn:microsoft.com/office/officeart/2005/8/layout/matrix1"/>
    <dgm:cxn modelId="{31B55669-7C6A-4A37-8E64-01C5AF1B2C09}" srcId="{C566E392-60CD-4B70-A251-8F9E3A9DE007}" destId="{7EE00729-4ECC-4B3B-80DC-AC6756D74AAF}" srcOrd="2" destOrd="0" parTransId="{C5B8F917-8626-481D-907E-180955136553}" sibTransId="{725B75C7-9FBE-4F60-AFD3-4EDF6173AA70}"/>
    <dgm:cxn modelId="{B9F58B72-CC63-4980-9758-91AC5979B328}" type="presOf" srcId="{4C269DA5-236B-4DCE-9B59-D6F7E1A84508}" destId="{98A011CD-0B2C-415A-A81D-DAD264411A20}" srcOrd="1" destOrd="0" presId="urn:microsoft.com/office/officeart/2005/8/layout/matrix1"/>
    <dgm:cxn modelId="{2CC7BE9E-C81A-450E-B8C1-871C658FC459}" type="presOf" srcId="{C7334512-57CE-47DA-8B3D-170FB2FBD48F}" destId="{C95C086A-2E0C-4E58-BEFE-44DB8E378E31}" srcOrd="1" destOrd="0" presId="urn:microsoft.com/office/officeart/2005/8/layout/matrix1"/>
    <dgm:cxn modelId="{6EB6A4A9-AF43-407C-A221-CD0D1F2B2DA7}" type="presOf" srcId="{4C269DA5-236B-4DCE-9B59-D6F7E1A84508}" destId="{4670EE24-8F53-44CB-A20E-21D69C06E60B}" srcOrd="0" destOrd="0" presId="urn:microsoft.com/office/officeart/2005/8/layout/matrix1"/>
    <dgm:cxn modelId="{B81F37B4-2509-40FF-9617-77170CF974FC}" type="presOf" srcId="{C7334512-57CE-47DA-8B3D-170FB2FBD48F}" destId="{82F2EEA1-2219-4EB3-9D36-8F17EFFE6A75}" srcOrd="0" destOrd="0" presId="urn:microsoft.com/office/officeart/2005/8/layout/matrix1"/>
    <dgm:cxn modelId="{A12EC2B7-4349-4347-BF19-06E1BFCC33E3}" srcId="{048D37F5-BC8A-41C1-8CB4-C6F4BD694BD4}" destId="{C566E392-60CD-4B70-A251-8F9E3A9DE007}" srcOrd="0" destOrd="0" parTransId="{7F80C539-34E6-4949-9934-6BA277332FEE}" sibTransId="{B6A8870B-5497-417F-A255-19BD10BBD13A}"/>
    <dgm:cxn modelId="{14F7C1DC-6495-4175-ACA5-A5C4C084DF41}" type="presOf" srcId="{048D37F5-BC8A-41C1-8CB4-C6F4BD694BD4}" destId="{4E6B9FD0-4723-4299-AA30-F3B43278CD6D}" srcOrd="0" destOrd="0" presId="urn:microsoft.com/office/officeart/2005/8/layout/matrix1"/>
    <dgm:cxn modelId="{9E8D77F7-C440-4FDA-91D0-3449E2C1530F}" type="presOf" srcId="{5A2C8D63-D542-4C4A-B990-40FCE926AD90}" destId="{C12E8DB6-16EA-49F2-94CD-1A5FBBA01F63}" srcOrd="1" destOrd="0" presId="urn:microsoft.com/office/officeart/2005/8/layout/matrix1"/>
    <dgm:cxn modelId="{19DEDD3B-B180-4F0D-BBCC-9C3587E97549}" type="presParOf" srcId="{4E6B9FD0-4723-4299-AA30-F3B43278CD6D}" destId="{41231A5A-8AA5-4237-880F-E6C7E8820857}" srcOrd="0" destOrd="0" presId="urn:microsoft.com/office/officeart/2005/8/layout/matrix1"/>
    <dgm:cxn modelId="{3CA1E125-D93B-4436-B348-ED6FE1DC588F}" type="presParOf" srcId="{41231A5A-8AA5-4237-880F-E6C7E8820857}" destId="{4670EE24-8F53-44CB-A20E-21D69C06E60B}" srcOrd="0" destOrd="0" presId="urn:microsoft.com/office/officeart/2005/8/layout/matrix1"/>
    <dgm:cxn modelId="{448E6E1B-00F5-4828-9BAF-6C57CF5B0BA2}" type="presParOf" srcId="{41231A5A-8AA5-4237-880F-E6C7E8820857}" destId="{98A011CD-0B2C-415A-A81D-DAD264411A20}" srcOrd="1" destOrd="0" presId="urn:microsoft.com/office/officeart/2005/8/layout/matrix1"/>
    <dgm:cxn modelId="{BF800A82-24FF-44F7-9538-A5D9038480F8}" type="presParOf" srcId="{41231A5A-8AA5-4237-880F-E6C7E8820857}" destId="{82F2EEA1-2219-4EB3-9D36-8F17EFFE6A75}" srcOrd="2" destOrd="0" presId="urn:microsoft.com/office/officeart/2005/8/layout/matrix1"/>
    <dgm:cxn modelId="{93E0521D-2ABC-4F31-BBCF-1A5CD72F1A4A}" type="presParOf" srcId="{41231A5A-8AA5-4237-880F-E6C7E8820857}" destId="{C95C086A-2E0C-4E58-BEFE-44DB8E378E31}" srcOrd="3" destOrd="0" presId="urn:microsoft.com/office/officeart/2005/8/layout/matrix1"/>
    <dgm:cxn modelId="{C5A5620F-4887-4E32-A2E2-4B890B7E3541}" type="presParOf" srcId="{41231A5A-8AA5-4237-880F-E6C7E8820857}" destId="{2A3F5541-526D-4D84-A26D-E496DC03B0AA}" srcOrd="4" destOrd="0" presId="urn:microsoft.com/office/officeart/2005/8/layout/matrix1"/>
    <dgm:cxn modelId="{C5E4FAF1-FBEF-4485-BAD4-612991F8B1A6}" type="presParOf" srcId="{41231A5A-8AA5-4237-880F-E6C7E8820857}" destId="{7C3943D5-D186-496B-9B06-797A004792F8}" srcOrd="5" destOrd="0" presId="urn:microsoft.com/office/officeart/2005/8/layout/matrix1"/>
    <dgm:cxn modelId="{8C297DAB-4DC6-4919-AEB8-6D155309CC3E}" type="presParOf" srcId="{41231A5A-8AA5-4237-880F-E6C7E8820857}" destId="{FDD44725-1221-418A-A42C-AE21B07F1D45}" srcOrd="6" destOrd="0" presId="urn:microsoft.com/office/officeart/2005/8/layout/matrix1"/>
    <dgm:cxn modelId="{C734DEBB-17D4-4220-8FE8-4218CAFB06FF}" type="presParOf" srcId="{41231A5A-8AA5-4237-880F-E6C7E8820857}" destId="{C12E8DB6-16EA-49F2-94CD-1A5FBBA01F63}" srcOrd="7" destOrd="0" presId="urn:microsoft.com/office/officeart/2005/8/layout/matrix1"/>
    <dgm:cxn modelId="{209A4493-6BA2-4C1A-A1D0-455E7C779887}" type="presParOf" srcId="{4E6B9FD0-4723-4299-AA30-F3B43278CD6D}" destId="{60F008B7-546D-4388-9644-4E09A4B797E7}" srcOrd="1" destOrd="0" presId="urn:microsoft.com/office/officeart/2005/8/layout/matrix1"/>
  </dgm:cxnLst>
  <dgm:bg>
    <a:noFill/>
  </dgm:bg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0D6E61D6-5EE7-4DE0-8BD5-9405E7E91626}" type="doc">
      <dgm:prSet loTypeId="urn:microsoft.com/office/officeart/2008/layout/VerticalCurvedLis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9E8B45A2-B3D1-4F3A-A5F5-7F47F2806E1B}">
      <dgm:prSet phldrT="[Text]"/>
      <dgm:spPr/>
      <dgm:t>
        <a:bodyPr/>
        <a:lstStyle/>
        <a:p>
          <a:pPr>
            <a:buFont typeface="Arial" panose="020B0604020202020204" pitchFamily="34" charset="0"/>
            <a:buNone/>
          </a:pPr>
          <a:r>
            <a:rPr lang="en-GB" dirty="0">
              <a:solidFill>
                <a:schemeClr val="bg1"/>
              </a:solidFill>
            </a:rPr>
            <a:t>Our combined maximum volume of daily deployable storage.</a:t>
          </a:r>
          <a:endParaRPr lang="en-GB" dirty="0"/>
        </a:p>
      </dgm:t>
    </dgm:pt>
    <dgm:pt modelId="{E5AE1A00-9DAF-4E92-8734-F3FE7B425079}" type="parTrans" cxnId="{7B99EDB5-E059-446D-82A0-E97AE9941C06}">
      <dgm:prSet/>
      <dgm:spPr/>
      <dgm:t>
        <a:bodyPr/>
        <a:lstStyle/>
        <a:p>
          <a:endParaRPr lang="en-GB"/>
        </a:p>
      </dgm:t>
    </dgm:pt>
    <dgm:pt modelId="{1CF72CE5-0810-4215-91E5-EA50E3032BD9}" type="sibTrans" cxnId="{7B99EDB5-E059-446D-82A0-E97AE9941C06}">
      <dgm:prSet/>
      <dgm:spPr/>
      <dgm:t>
        <a:bodyPr/>
        <a:lstStyle/>
        <a:p>
          <a:endParaRPr lang="en-GB"/>
        </a:p>
      </dgm:t>
    </dgm:pt>
    <dgm:pt modelId="{824887A3-1F9B-4801-A921-7A90865C25EF}">
      <dgm:prSet phldrT="[Text]"/>
      <dgm:spPr/>
      <dgm:t>
        <a:bodyPr/>
        <a:lstStyle/>
        <a:p>
          <a:pPr>
            <a:buFont typeface="Arial" panose="020B0604020202020204" pitchFamily="34" charset="0"/>
            <a:buNone/>
          </a:pPr>
          <a:r>
            <a:rPr lang="en-GB" dirty="0">
              <a:solidFill>
                <a:schemeClr val="bg1"/>
              </a:solidFill>
            </a:rPr>
            <a:t>Total available storage when combined with booked NTS flex</a:t>
          </a:r>
          <a:endParaRPr lang="en-GB" dirty="0"/>
        </a:p>
      </dgm:t>
    </dgm:pt>
    <dgm:pt modelId="{41C3431B-20B8-4750-9AA2-80C34C1767D6}" type="parTrans" cxnId="{65310FB7-DD49-4DE0-B227-5E23B7C8317A}">
      <dgm:prSet/>
      <dgm:spPr/>
      <dgm:t>
        <a:bodyPr/>
        <a:lstStyle/>
        <a:p>
          <a:endParaRPr lang="en-GB"/>
        </a:p>
      </dgm:t>
    </dgm:pt>
    <dgm:pt modelId="{EB43FBC7-7236-4067-9C8A-5CC426F1D3B7}" type="sibTrans" cxnId="{65310FB7-DD49-4DE0-B227-5E23B7C8317A}">
      <dgm:prSet/>
      <dgm:spPr/>
      <dgm:t>
        <a:bodyPr/>
        <a:lstStyle/>
        <a:p>
          <a:endParaRPr lang="en-GB"/>
        </a:p>
      </dgm:t>
    </dgm:pt>
    <dgm:pt modelId="{87B1D0CC-9401-4411-8E42-361FFB430F4B}" type="pres">
      <dgm:prSet presAssocID="{0D6E61D6-5EE7-4DE0-8BD5-9405E7E91626}" presName="Name0" presStyleCnt="0">
        <dgm:presLayoutVars>
          <dgm:chMax val="7"/>
          <dgm:chPref val="7"/>
          <dgm:dir/>
        </dgm:presLayoutVars>
      </dgm:prSet>
      <dgm:spPr/>
    </dgm:pt>
    <dgm:pt modelId="{7AB918F5-7019-4C36-B2BC-0C43C2FA84E1}" type="pres">
      <dgm:prSet presAssocID="{0D6E61D6-5EE7-4DE0-8BD5-9405E7E91626}" presName="Name1" presStyleCnt="0"/>
      <dgm:spPr/>
    </dgm:pt>
    <dgm:pt modelId="{029F1E96-7C63-44B8-9074-BAD8BB0D5BFB}" type="pres">
      <dgm:prSet presAssocID="{0D6E61D6-5EE7-4DE0-8BD5-9405E7E91626}" presName="cycle" presStyleCnt="0"/>
      <dgm:spPr/>
    </dgm:pt>
    <dgm:pt modelId="{C131A661-2EA6-4B2E-A4AD-78147B4167CB}" type="pres">
      <dgm:prSet presAssocID="{0D6E61D6-5EE7-4DE0-8BD5-9405E7E91626}" presName="srcNode" presStyleLbl="node1" presStyleIdx="0" presStyleCnt="2"/>
      <dgm:spPr/>
    </dgm:pt>
    <dgm:pt modelId="{15816E7A-D9F5-4786-85E4-C5AE521AE4DB}" type="pres">
      <dgm:prSet presAssocID="{0D6E61D6-5EE7-4DE0-8BD5-9405E7E91626}" presName="conn" presStyleLbl="parChTrans1D2" presStyleIdx="0" presStyleCnt="1"/>
      <dgm:spPr/>
    </dgm:pt>
    <dgm:pt modelId="{369499E6-F18D-47AC-90AF-5987E2D6519C}" type="pres">
      <dgm:prSet presAssocID="{0D6E61D6-5EE7-4DE0-8BD5-9405E7E91626}" presName="extraNode" presStyleLbl="node1" presStyleIdx="0" presStyleCnt="2"/>
      <dgm:spPr/>
    </dgm:pt>
    <dgm:pt modelId="{03AE95A4-B1F6-4008-8B60-47D4B1AB6C6E}" type="pres">
      <dgm:prSet presAssocID="{0D6E61D6-5EE7-4DE0-8BD5-9405E7E91626}" presName="dstNode" presStyleLbl="node1" presStyleIdx="0" presStyleCnt="2"/>
      <dgm:spPr/>
    </dgm:pt>
    <dgm:pt modelId="{77204CB1-5573-46D9-AB1F-E148B6F83577}" type="pres">
      <dgm:prSet presAssocID="{9E8B45A2-B3D1-4F3A-A5F5-7F47F2806E1B}" presName="text_1" presStyleLbl="node1" presStyleIdx="0" presStyleCnt="2">
        <dgm:presLayoutVars>
          <dgm:bulletEnabled val="1"/>
        </dgm:presLayoutVars>
      </dgm:prSet>
      <dgm:spPr/>
    </dgm:pt>
    <dgm:pt modelId="{405F8E53-358A-4079-951E-4E9ABA9E4BFC}" type="pres">
      <dgm:prSet presAssocID="{9E8B45A2-B3D1-4F3A-A5F5-7F47F2806E1B}" presName="accent_1" presStyleCnt="0"/>
      <dgm:spPr/>
    </dgm:pt>
    <dgm:pt modelId="{FD541B69-0078-41E1-98EF-1ABA29B6F828}" type="pres">
      <dgm:prSet presAssocID="{9E8B45A2-B3D1-4F3A-A5F5-7F47F2806E1B}" presName="accentRepeatNode" presStyleLbl="solidFgAcc1" presStyleIdx="0" presStyleCnt="2"/>
      <dgm:spPr/>
    </dgm:pt>
    <dgm:pt modelId="{938FCECB-871B-4D87-ADE8-45336AF34058}" type="pres">
      <dgm:prSet presAssocID="{824887A3-1F9B-4801-A921-7A90865C25EF}" presName="text_2" presStyleLbl="node1" presStyleIdx="1" presStyleCnt="2">
        <dgm:presLayoutVars>
          <dgm:bulletEnabled val="1"/>
        </dgm:presLayoutVars>
      </dgm:prSet>
      <dgm:spPr/>
    </dgm:pt>
    <dgm:pt modelId="{8A243E0F-B5DA-4E57-961F-1AEC60F771D1}" type="pres">
      <dgm:prSet presAssocID="{824887A3-1F9B-4801-A921-7A90865C25EF}" presName="accent_2" presStyleCnt="0"/>
      <dgm:spPr/>
    </dgm:pt>
    <dgm:pt modelId="{ED7A108F-CE72-43D6-ABA0-C629D5F93AF6}" type="pres">
      <dgm:prSet presAssocID="{824887A3-1F9B-4801-A921-7A90865C25EF}" presName="accentRepeatNode" presStyleLbl="solidFgAcc1" presStyleIdx="1" presStyleCnt="2"/>
      <dgm:spPr/>
    </dgm:pt>
  </dgm:ptLst>
  <dgm:cxnLst>
    <dgm:cxn modelId="{02214415-ED84-4D8C-AC19-22AE370D49D8}" type="presOf" srcId="{1CF72CE5-0810-4215-91E5-EA50E3032BD9}" destId="{15816E7A-D9F5-4786-85E4-C5AE521AE4DB}" srcOrd="0" destOrd="0" presId="urn:microsoft.com/office/officeart/2008/layout/VerticalCurvedList"/>
    <dgm:cxn modelId="{7B99EDB5-E059-446D-82A0-E97AE9941C06}" srcId="{0D6E61D6-5EE7-4DE0-8BD5-9405E7E91626}" destId="{9E8B45A2-B3D1-4F3A-A5F5-7F47F2806E1B}" srcOrd="0" destOrd="0" parTransId="{E5AE1A00-9DAF-4E92-8734-F3FE7B425079}" sibTransId="{1CF72CE5-0810-4215-91E5-EA50E3032BD9}"/>
    <dgm:cxn modelId="{65310FB7-DD49-4DE0-B227-5E23B7C8317A}" srcId="{0D6E61D6-5EE7-4DE0-8BD5-9405E7E91626}" destId="{824887A3-1F9B-4801-A921-7A90865C25EF}" srcOrd="1" destOrd="0" parTransId="{41C3431B-20B8-4750-9AA2-80C34C1767D6}" sibTransId="{EB43FBC7-7236-4067-9C8A-5CC426F1D3B7}"/>
    <dgm:cxn modelId="{D95701CA-193E-4B13-B228-355A6332F6C7}" type="presOf" srcId="{824887A3-1F9B-4801-A921-7A90865C25EF}" destId="{938FCECB-871B-4D87-ADE8-45336AF34058}" srcOrd="0" destOrd="0" presId="urn:microsoft.com/office/officeart/2008/layout/VerticalCurvedList"/>
    <dgm:cxn modelId="{59920DE4-7FCF-47C6-B6CD-F3A39D360FDD}" type="presOf" srcId="{0D6E61D6-5EE7-4DE0-8BD5-9405E7E91626}" destId="{87B1D0CC-9401-4411-8E42-361FFB430F4B}" srcOrd="0" destOrd="0" presId="urn:microsoft.com/office/officeart/2008/layout/VerticalCurvedList"/>
    <dgm:cxn modelId="{9C3618EE-A843-42DD-9CED-FAC58DD6ED54}" type="presOf" srcId="{9E8B45A2-B3D1-4F3A-A5F5-7F47F2806E1B}" destId="{77204CB1-5573-46D9-AB1F-E148B6F83577}" srcOrd="0" destOrd="0" presId="urn:microsoft.com/office/officeart/2008/layout/VerticalCurvedList"/>
    <dgm:cxn modelId="{76C88A9F-29CA-4167-B4F6-A65E3A112704}" type="presParOf" srcId="{87B1D0CC-9401-4411-8E42-361FFB430F4B}" destId="{7AB918F5-7019-4C36-B2BC-0C43C2FA84E1}" srcOrd="0" destOrd="0" presId="urn:microsoft.com/office/officeart/2008/layout/VerticalCurvedList"/>
    <dgm:cxn modelId="{645A85AF-50DC-4CF3-8AC9-965EDF463F8A}" type="presParOf" srcId="{7AB918F5-7019-4C36-B2BC-0C43C2FA84E1}" destId="{029F1E96-7C63-44B8-9074-BAD8BB0D5BFB}" srcOrd="0" destOrd="0" presId="urn:microsoft.com/office/officeart/2008/layout/VerticalCurvedList"/>
    <dgm:cxn modelId="{29B4088E-7432-4735-87C6-5422DC0EA65B}" type="presParOf" srcId="{029F1E96-7C63-44B8-9074-BAD8BB0D5BFB}" destId="{C131A661-2EA6-4B2E-A4AD-78147B4167CB}" srcOrd="0" destOrd="0" presId="urn:microsoft.com/office/officeart/2008/layout/VerticalCurvedList"/>
    <dgm:cxn modelId="{E8FB025F-3924-4083-96C0-955706288532}" type="presParOf" srcId="{029F1E96-7C63-44B8-9074-BAD8BB0D5BFB}" destId="{15816E7A-D9F5-4786-85E4-C5AE521AE4DB}" srcOrd="1" destOrd="0" presId="urn:microsoft.com/office/officeart/2008/layout/VerticalCurvedList"/>
    <dgm:cxn modelId="{06B24E42-BA9B-481A-87F1-CC296F14CC58}" type="presParOf" srcId="{029F1E96-7C63-44B8-9074-BAD8BB0D5BFB}" destId="{369499E6-F18D-47AC-90AF-5987E2D6519C}" srcOrd="2" destOrd="0" presId="urn:microsoft.com/office/officeart/2008/layout/VerticalCurvedList"/>
    <dgm:cxn modelId="{FCA104A2-573C-4714-BF5E-BF5D49515219}" type="presParOf" srcId="{029F1E96-7C63-44B8-9074-BAD8BB0D5BFB}" destId="{03AE95A4-B1F6-4008-8B60-47D4B1AB6C6E}" srcOrd="3" destOrd="0" presId="urn:microsoft.com/office/officeart/2008/layout/VerticalCurvedList"/>
    <dgm:cxn modelId="{F401547F-28A8-42A5-8BEA-89FF70D5B5FC}" type="presParOf" srcId="{7AB918F5-7019-4C36-B2BC-0C43C2FA84E1}" destId="{77204CB1-5573-46D9-AB1F-E148B6F83577}" srcOrd="1" destOrd="0" presId="urn:microsoft.com/office/officeart/2008/layout/VerticalCurvedList"/>
    <dgm:cxn modelId="{344A5A5A-34A9-47E4-AC3C-D04DDFAC54F4}" type="presParOf" srcId="{7AB918F5-7019-4C36-B2BC-0C43C2FA84E1}" destId="{405F8E53-358A-4079-951E-4E9ABA9E4BFC}" srcOrd="2" destOrd="0" presId="urn:microsoft.com/office/officeart/2008/layout/VerticalCurvedList"/>
    <dgm:cxn modelId="{ECAB7A04-05BB-48AB-A884-C0CC5B506284}" type="presParOf" srcId="{405F8E53-358A-4079-951E-4E9ABA9E4BFC}" destId="{FD541B69-0078-41E1-98EF-1ABA29B6F828}" srcOrd="0" destOrd="0" presId="urn:microsoft.com/office/officeart/2008/layout/VerticalCurvedList"/>
    <dgm:cxn modelId="{FAE0B54B-3ABB-4230-8B8F-FC6FB56D0C1D}" type="presParOf" srcId="{7AB918F5-7019-4C36-B2BC-0C43C2FA84E1}" destId="{938FCECB-871B-4D87-ADE8-45336AF34058}" srcOrd="3" destOrd="0" presId="urn:microsoft.com/office/officeart/2008/layout/VerticalCurvedList"/>
    <dgm:cxn modelId="{0E2F818E-0DAB-442E-A7A2-7B56CBB38393}" type="presParOf" srcId="{7AB918F5-7019-4C36-B2BC-0C43C2FA84E1}" destId="{8A243E0F-B5DA-4E57-961F-1AEC60F771D1}" srcOrd="4" destOrd="0" presId="urn:microsoft.com/office/officeart/2008/layout/VerticalCurvedList"/>
    <dgm:cxn modelId="{8F15AFCB-F0AE-4592-AD7C-02BD10941ACA}" type="presParOf" srcId="{8A243E0F-B5DA-4E57-961F-1AEC60F771D1}" destId="{ED7A108F-CE72-43D6-ABA0-C629D5F93AF6}" srcOrd="0" destOrd="0" presId="urn:microsoft.com/office/officeart/2008/layout/VerticalCurvedList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670EE24-8F53-44CB-A20E-21D69C06E60B}">
      <dsp:nvSpPr>
        <dsp:cNvPr id="0" name=""/>
        <dsp:cNvSpPr/>
      </dsp:nvSpPr>
      <dsp:spPr>
        <a:xfrm rot="16200000">
          <a:off x="526732" y="-526732"/>
          <a:ext cx="1461134" cy="2514599"/>
        </a:xfrm>
        <a:prstGeom prst="round1Rect">
          <a:avLst/>
        </a:prstGeom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128016" rIns="128016" bIns="128016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 dirty="0"/>
            <a:t>30.37 Million Cubic Meters of gas</a:t>
          </a:r>
        </a:p>
      </dsp:txBody>
      <dsp:txXfrm rot="5400000">
        <a:off x="0" y="0"/>
        <a:ext cx="2514599" cy="1095850"/>
      </dsp:txXfrm>
    </dsp:sp>
    <dsp:sp modelId="{82F2EEA1-2219-4EB3-9D36-8F17EFFE6A75}">
      <dsp:nvSpPr>
        <dsp:cNvPr id="0" name=""/>
        <dsp:cNvSpPr/>
      </dsp:nvSpPr>
      <dsp:spPr>
        <a:xfrm>
          <a:off x="2514599" y="0"/>
          <a:ext cx="2514599" cy="1461134"/>
        </a:xfrm>
        <a:prstGeom prst="round1Rect">
          <a:avLst/>
        </a:prstGeom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128016" rIns="128016" bIns="128016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 dirty="0"/>
            <a:t>330 Gigawatt hours </a:t>
          </a:r>
        </a:p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 dirty="0"/>
            <a:t>of energy</a:t>
          </a:r>
        </a:p>
      </dsp:txBody>
      <dsp:txXfrm>
        <a:off x="2514599" y="0"/>
        <a:ext cx="2514599" cy="1095850"/>
      </dsp:txXfrm>
    </dsp:sp>
    <dsp:sp modelId="{2A3F5541-526D-4D84-A26D-E496DC03B0AA}">
      <dsp:nvSpPr>
        <dsp:cNvPr id="0" name=""/>
        <dsp:cNvSpPr/>
      </dsp:nvSpPr>
      <dsp:spPr>
        <a:xfrm rot="10800000">
          <a:off x="0" y="1461134"/>
          <a:ext cx="2514599" cy="1461134"/>
        </a:xfrm>
        <a:prstGeom prst="round1Rect">
          <a:avLst/>
        </a:prstGeom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128016" rIns="128016" bIns="128016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 dirty="0"/>
            <a:t>Double the UK average daily water consumption.</a:t>
          </a:r>
        </a:p>
      </dsp:txBody>
      <dsp:txXfrm rot="10800000">
        <a:off x="0" y="1826418"/>
        <a:ext cx="2514599" cy="1095850"/>
      </dsp:txXfrm>
    </dsp:sp>
    <dsp:sp modelId="{FDD44725-1221-418A-A42C-AE21B07F1D45}">
      <dsp:nvSpPr>
        <dsp:cNvPr id="0" name=""/>
        <dsp:cNvSpPr/>
      </dsp:nvSpPr>
      <dsp:spPr>
        <a:xfrm rot="5400000">
          <a:off x="3041331" y="934402"/>
          <a:ext cx="1461134" cy="2514599"/>
        </a:xfrm>
        <a:prstGeom prst="round1Rect">
          <a:avLst/>
        </a:prstGeom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128016" rIns="128016" bIns="128016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 dirty="0"/>
            <a:t>Equivalent of boiling 1.6 billion kettles</a:t>
          </a:r>
        </a:p>
      </dsp:txBody>
      <dsp:txXfrm rot="-5400000">
        <a:off x="2514599" y="1826417"/>
        <a:ext cx="2514599" cy="1095850"/>
      </dsp:txXfrm>
    </dsp:sp>
    <dsp:sp modelId="{60F008B7-546D-4388-9644-4E09A4B797E7}">
      <dsp:nvSpPr>
        <dsp:cNvPr id="0" name=""/>
        <dsp:cNvSpPr/>
      </dsp:nvSpPr>
      <dsp:spPr>
        <a:xfrm>
          <a:off x="1760219" y="1163958"/>
          <a:ext cx="1508759" cy="594352"/>
        </a:xfrm>
        <a:prstGeom prst="roundRect">
          <a:avLst/>
        </a:prstGeom>
        <a:solidFill>
          <a:schemeClr val="accent1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2390" tIns="72390" rIns="72390" bIns="72390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900" kern="1200" dirty="0">
              <a:solidFill>
                <a:schemeClr val="bg1"/>
              </a:solidFill>
            </a:rPr>
            <a:t>18</a:t>
          </a:r>
          <a:r>
            <a:rPr lang="en-GB" sz="1900" kern="1200" baseline="30000" dirty="0">
              <a:solidFill>
                <a:schemeClr val="bg1"/>
              </a:solidFill>
            </a:rPr>
            <a:t>th</a:t>
          </a:r>
          <a:r>
            <a:rPr lang="en-GB" sz="1900" kern="1200" dirty="0">
              <a:solidFill>
                <a:schemeClr val="bg1"/>
              </a:solidFill>
            </a:rPr>
            <a:t> Jan 2024</a:t>
          </a:r>
        </a:p>
      </dsp:txBody>
      <dsp:txXfrm>
        <a:off x="1789233" y="1192972"/>
        <a:ext cx="1450731" cy="536324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670EE24-8F53-44CB-A20E-21D69C06E60B}">
      <dsp:nvSpPr>
        <dsp:cNvPr id="0" name=""/>
        <dsp:cNvSpPr/>
      </dsp:nvSpPr>
      <dsp:spPr>
        <a:xfrm rot="16200000">
          <a:off x="387043" y="-387043"/>
          <a:ext cx="1764030" cy="2538118"/>
        </a:xfrm>
        <a:prstGeom prst="round1Rect">
          <a:avLst/>
        </a:prstGeom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128016" rIns="128016" bIns="128016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 dirty="0"/>
            <a:t>3.15 Billion Cubic Meters</a:t>
          </a:r>
        </a:p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 dirty="0"/>
            <a:t>of gas</a:t>
          </a:r>
        </a:p>
      </dsp:txBody>
      <dsp:txXfrm rot="5400000">
        <a:off x="-1" y="1"/>
        <a:ext cx="2538118" cy="1323022"/>
      </dsp:txXfrm>
    </dsp:sp>
    <dsp:sp modelId="{82F2EEA1-2219-4EB3-9D36-8F17EFFE6A75}">
      <dsp:nvSpPr>
        <dsp:cNvPr id="0" name=""/>
        <dsp:cNvSpPr/>
      </dsp:nvSpPr>
      <dsp:spPr>
        <a:xfrm>
          <a:off x="2538118" y="0"/>
          <a:ext cx="2538118" cy="1764030"/>
        </a:xfrm>
        <a:prstGeom prst="round1Rect">
          <a:avLst/>
        </a:prstGeom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128016" rIns="128016" bIns="128016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 dirty="0"/>
            <a:t>34.3 Terawatt hours </a:t>
          </a:r>
        </a:p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 dirty="0"/>
            <a:t>of energy</a:t>
          </a:r>
        </a:p>
      </dsp:txBody>
      <dsp:txXfrm>
        <a:off x="2538118" y="0"/>
        <a:ext cx="2538118" cy="1323022"/>
      </dsp:txXfrm>
    </dsp:sp>
    <dsp:sp modelId="{2A3F5541-526D-4D84-A26D-E496DC03B0AA}">
      <dsp:nvSpPr>
        <dsp:cNvPr id="0" name=""/>
        <dsp:cNvSpPr/>
      </dsp:nvSpPr>
      <dsp:spPr>
        <a:xfrm rot="10800000">
          <a:off x="0" y="1764030"/>
          <a:ext cx="2538118" cy="1764030"/>
        </a:xfrm>
        <a:prstGeom prst="round1Rect">
          <a:avLst/>
        </a:prstGeom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128016" rIns="128016" bIns="128016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 dirty="0"/>
            <a:t>Enough gas to fill 1million Olympic swimming pools</a:t>
          </a:r>
        </a:p>
      </dsp:txBody>
      <dsp:txXfrm rot="10800000">
        <a:off x="0" y="2205038"/>
        <a:ext cx="2538118" cy="1323022"/>
      </dsp:txXfrm>
    </dsp:sp>
    <dsp:sp modelId="{FDD44725-1221-418A-A42C-AE21B07F1D45}">
      <dsp:nvSpPr>
        <dsp:cNvPr id="0" name=""/>
        <dsp:cNvSpPr/>
      </dsp:nvSpPr>
      <dsp:spPr>
        <a:xfrm rot="5400000">
          <a:off x="2925161" y="1376986"/>
          <a:ext cx="1764030" cy="2538118"/>
        </a:xfrm>
        <a:prstGeom prst="round1Rect">
          <a:avLst/>
        </a:prstGeom>
        <a:gradFill rotWithShape="0">
          <a:gsLst>
            <a:gs pos="0">
              <a:schemeClr val="tx2">
                <a:lumMod val="75000"/>
                <a:lumOff val="2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8016" tIns="128016" rIns="128016" bIns="128016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kern="1200" dirty="0"/>
            <a:t>34,256,250,000kwh of energy. Equivalent to “aa” batteries stacked end to end to the moon </a:t>
          </a:r>
        </a:p>
      </dsp:txBody>
      <dsp:txXfrm rot="-5400000">
        <a:off x="2538117" y="2205038"/>
        <a:ext cx="2538118" cy="1323022"/>
      </dsp:txXfrm>
    </dsp:sp>
    <dsp:sp modelId="{60F008B7-546D-4388-9644-4E09A4B797E7}">
      <dsp:nvSpPr>
        <dsp:cNvPr id="0" name=""/>
        <dsp:cNvSpPr/>
      </dsp:nvSpPr>
      <dsp:spPr>
        <a:xfrm>
          <a:off x="1776682" y="1323022"/>
          <a:ext cx="1522870" cy="882015"/>
        </a:xfrm>
        <a:prstGeom prst="roundRect">
          <a:avLst/>
        </a:prstGeom>
        <a:solidFill>
          <a:schemeClr val="accent1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600" kern="1200" dirty="0">
              <a:solidFill>
                <a:schemeClr val="bg1"/>
              </a:solidFill>
            </a:rPr>
            <a:t>Winter 2023/24 (October-March)</a:t>
          </a:r>
        </a:p>
      </dsp:txBody>
      <dsp:txXfrm>
        <a:off x="1819738" y="1366078"/>
        <a:ext cx="1436758" cy="795903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5816E7A-D9F5-4786-85E4-C5AE521AE4DB}">
      <dsp:nvSpPr>
        <dsp:cNvPr id="0" name=""/>
        <dsp:cNvSpPr/>
      </dsp:nvSpPr>
      <dsp:spPr>
        <a:xfrm>
          <a:off x="-3774292" y="-583748"/>
          <a:ext cx="4529989" cy="4529989"/>
        </a:xfrm>
        <a:prstGeom prst="blockArc">
          <a:avLst>
            <a:gd name="adj1" fmla="val 18900000"/>
            <a:gd name="adj2" fmla="val 2700000"/>
            <a:gd name="adj3" fmla="val 477"/>
          </a:avLst>
        </a:prstGeom>
        <a:noFill/>
        <a:ln w="1905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7204CB1-5573-46D9-AB1F-E148B6F83577}">
      <dsp:nvSpPr>
        <dsp:cNvPr id="0" name=""/>
        <dsp:cNvSpPr/>
      </dsp:nvSpPr>
      <dsp:spPr>
        <a:xfrm>
          <a:off x="618110" y="480365"/>
          <a:ext cx="3335637" cy="960596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474" tIns="50800" rIns="50800" bIns="50800" numCol="1" spcCol="1270" anchor="ctr" anchorCtr="0">
          <a:noAutofit/>
        </a:bodyPr>
        <a:lstStyle/>
        <a:p>
          <a:pPr marL="0" lvl="0" indent="0" algn="l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n-GB" sz="2000" kern="1200" dirty="0">
              <a:solidFill>
                <a:schemeClr val="bg1"/>
              </a:solidFill>
            </a:rPr>
            <a:t>Our combined maximum volume of daily deployable storage.</a:t>
          </a:r>
          <a:endParaRPr lang="en-GB" sz="2000" kern="1200" dirty="0"/>
        </a:p>
      </dsp:txBody>
      <dsp:txXfrm>
        <a:off x="618110" y="480365"/>
        <a:ext cx="3335637" cy="960596"/>
      </dsp:txXfrm>
    </dsp:sp>
    <dsp:sp modelId="{FD541B69-0078-41E1-98EF-1ABA29B6F828}">
      <dsp:nvSpPr>
        <dsp:cNvPr id="0" name=""/>
        <dsp:cNvSpPr/>
      </dsp:nvSpPr>
      <dsp:spPr>
        <a:xfrm>
          <a:off x="17737" y="360291"/>
          <a:ext cx="1200745" cy="1200745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938FCECB-871B-4D87-ADE8-45336AF34058}">
      <dsp:nvSpPr>
        <dsp:cNvPr id="0" name=""/>
        <dsp:cNvSpPr/>
      </dsp:nvSpPr>
      <dsp:spPr>
        <a:xfrm>
          <a:off x="618110" y="1921529"/>
          <a:ext cx="3335637" cy="960596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474" tIns="50800" rIns="50800" bIns="50800" numCol="1" spcCol="1270" anchor="ctr" anchorCtr="0">
          <a:noAutofit/>
        </a:bodyPr>
        <a:lstStyle/>
        <a:p>
          <a:pPr marL="0" lvl="0" indent="0" algn="l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n-GB" sz="2000" kern="1200" dirty="0">
              <a:solidFill>
                <a:schemeClr val="bg1"/>
              </a:solidFill>
            </a:rPr>
            <a:t>Total available storage when combined with booked NTS flex</a:t>
          </a:r>
          <a:endParaRPr lang="en-GB" sz="2000" kern="1200" dirty="0"/>
        </a:p>
      </dsp:txBody>
      <dsp:txXfrm>
        <a:off x="618110" y="1921529"/>
        <a:ext cx="3335637" cy="960596"/>
      </dsp:txXfrm>
    </dsp:sp>
    <dsp:sp modelId="{ED7A108F-CE72-43D6-ABA0-C629D5F93AF6}">
      <dsp:nvSpPr>
        <dsp:cNvPr id="0" name=""/>
        <dsp:cNvSpPr/>
      </dsp:nvSpPr>
      <dsp:spPr>
        <a:xfrm>
          <a:off x="17737" y="1801455"/>
          <a:ext cx="1200745" cy="1200745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matrix1">
  <dgm:title val=""/>
  <dgm:desc val=""/>
  <dgm:catLst>
    <dgm:cat type="matrix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3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3" destOrd="0"/>
      </dgm:cxnLst>
      <dgm:bg/>
      <dgm:whole/>
    </dgm:dataModel>
  </dgm:clrData>
  <dgm:layoutNode name="diagram">
    <dgm:varLst>
      <dgm:chMax val="1"/>
      <dgm:dir/>
      <dgm:animLvl val="ctr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ctrX" for="ch" forName="matrix" refType="w" fact="0.5"/>
      <dgm:constr type="ctrY" for="ch" forName="matrix" refType="h" fact="0.5"/>
      <dgm:constr type="w" for="ch" forName="matrix" refType="w"/>
      <dgm:constr type="h" for="ch" forName="matrix" refType="h"/>
      <dgm:constr type="ctrX" for="ch" forName="centerTile" refType="w" fact="0.5"/>
      <dgm:constr type="ctrY" for="ch" forName="centerTile" refType="h" fact="0.5"/>
      <dgm:constr type="w" for="ch" forName="centerTile" refType="w" fact="0.3"/>
      <dgm:constr type="h" for="ch" forName="centerTile" refType="h" fact="0.25"/>
      <dgm:constr type="primFontSz" for="des" ptType="node" op="equ" val="65"/>
    </dgm:constrLst>
    <dgm:ruleLst/>
    <dgm:choose name="Name0">
      <dgm:if name="Name1" axis="ch" ptType="node" func="cnt" op="gte" val="1">
        <dgm:layoutNode name="matrix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l" for="ch" forName="tile1"/>
            <dgm:constr type="t" for="ch" forName="tile1"/>
            <dgm:constr type="r" for="ch" forName="tile1" refType="w" fact="0.5"/>
            <dgm:constr type="b" for="ch" forName="tile1" refType="h" fact="0.5"/>
            <dgm:constr type="l" for="ch" forName="tile1text" refType="l" refFor="ch" refForName="tile1"/>
            <dgm:constr type="t" for="ch" forName="tile1text" refType="t" refFor="ch" refForName="tile1"/>
            <dgm:constr type="w" for="ch" forName="tile1text" refType="w" refFor="ch" refForName="tile1"/>
            <dgm:constr type="h" for="ch" forName="tile1text" refType="h" refFor="ch" refForName="tile1" fact="0.75"/>
            <dgm:constr type="r" for="ch" forName="tile2" refType="w"/>
            <dgm:constr type="t" for="ch" forName="tile2"/>
            <dgm:constr type="l" for="ch" forName="tile2" refType="w" fact="0.5"/>
            <dgm:constr type="b" for="ch" forName="tile2" refType="h" fact="0.5"/>
            <dgm:constr type="r" for="ch" forName="tile2text" refType="r" refFor="ch" refForName="tile2"/>
            <dgm:constr type="t" for="ch" forName="tile2text" refType="t" refFor="ch" refForName="tile2"/>
            <dgm:constr type="w" for="ch" forName="tile2text" refType="w" refFor="ch" refForName="tile2"/>
            <dgm:constr type="h" for="ch" forName="tile2text" refType="h" refFor="ch" refForName="tile2" fact="0.75"/>
            <dgm:constr type="l" for="ch" forName="tile3"/>
            <dgm:constr type="b" for="ch" forName="tile3" refType="h"/>
            <dgm:constr type="r" for="ch" forName="tile3" refType="w" fact="0.5"/>
            <dgm:constr type="t" for="ch" forName="tile3" refType="h" fact="0.5"/>
            <dgm:constr type="l" for="ch" forName="tile3text" refType="l" refFor="ch" refForName="tile3"/>
            <dgm:constr type="b" for="ch" forName="tile3text" refType="b" refFor="ch" refForName="tile3"/>
            <dgm:constr type="w" for="ch" forName="tile3text" refType="w" refFor="ch" refForName="tile3"/>
            <dgm:constr type="h" for="ch" forName="tile3text" refType="h" refFor="ch" refForName="tile3" fact="0.75"/>
            <dgm:constr type="r" for="ch" forName="tile4" refType="w"/>
            <dgm:constr type="b" for="ch" forName="tile4" refType="h"/>
            <dgm:constr type="l" for="ch" forName="tile4" refType="w" fact="0.5"/>
            <dgm:constr type="t" for="ch" forName="tile4" refType="h" fact="0.5"/>
            <dgm:constr type="r" for="ch" forName="tile4text" refType="r" refFor="ch" refForName="tile4"/>
            <dgm:constr type="b" for="ch" forName="tile4text" refType="b" refFor="ch" refForName="tile4"/>
            <dgm:constr type="w" for="ch" forName="tile4text" refType="w" refFor="ch" refForName="tile4"/>
            <dgm:constr type="h" for="ch" forName="tile4text" refType="h" refFor="ch" refForName="tile4" fact="0.75"/>
          </dgm:constrLst>
          <dgm:ruleLst/>
          <dgm:layoutNode name="tile1" styleLbl="node1">
            <dgm:alg type="sp"/>
            <dgm:shape xmlns:r="http://schemas.openxmlformats.org/officeDocument/2006/relationships" rot="270" type="round1Rect" r:blip="">
              <dgm:adjLst/>
            </dgm:shape>
            <dgm:choose name="Name2">
              <dgm:if name="Name3" func="var" arg="dir" op="equ" val="norm">
                <dgm:presOf axis="ch ch desOrSelf" ptType="node node node" st="1 1 1" cnt="1 1 0"/>
              </dgm:if>
              <dgm:else name="Name4">
                <dgm:presOf axis="ch ch desOrSelf" ptType="node node node" st="1 2 1" cnt="1 1 0"/>
              </dgm:else>
            </dgm:choose>
            <dgm:constrLst/>
            <dgm:ruleLst/>
          </dgm:layoutNode>
          <dgm:layoutNode name="tile1text" styleLbl="node1">
            <dgm:varLst>
              <dgm:chMax val="0"/>
              <dgm:chPref val="0"/>
              <dgm:bulletEnabled val="1"/>
            </dgm:varLst>
            <dgm:choose name="Name5">
              <dgm:if name="Name6" axis="root des" func="maxDepth" op="gte" val="3">
                <dgm:alg type="tx">
                  <dgm:param type="txAnchorVert" val="t"/>
                  <dgm:param type="parTxLTRAlign" val="l"/>
                  <dgm:param type="parTxRTLAlign" val="r"/>
                </dgm:alg>
              </dgm:if>
              <dgm:else name="Name7">
                <dgm:alg type="tx"/>
              </dgm:else>
            </dgm:choose>
            <dgm:shape xmlns:r="http://schemas.openxmlformats.org/officeDocument/2006/relationships" rot="270" type="rect" r:blip="" hideGeom="1">
              <dgm:adjLst>
                <dgm:adj idx="1" val="0.2"/>
              </dgm:adjLst>
            </dgm:shape>
            <dgm:choose name="Name8">
              <dgm:if name="Name9" func="var" arg="dir" op="equ" val="norm">
                <dgm:presOf axis="ch ch desOrSelf" ptType="node node node" st="1 1 1" cnt="1 1 0"/>
              </dgm:if>
              <dgm:else name="Name10">
                <dgm:presOf axis="ch ch desOrSelf" ptType="node node node" st="1 2 1" cnt="1 1 0"/>
              </dgm:else>
            </dgm:choose>
            <dgm:constrLst/>
            <dgm:ruleLst>
              <dgm:rule type="primFontSz" val="5" fact="NaN" max="NaN"/>
            </dgm:ruleLst>
          </dgm:layoutNode>
          <dgm:layoutNode name="tile2" styleLbl="node1">
            <dgm:alg type="sp"/>
            <dgm:shape xmlns:r="http://schemas.openxmlformats.org/officeDocument/2006/relationships" type="round1Rect" r:blip="">
              <dgm:adjLst/>
            </dgm:shape>
            <dgm:choose name="Name11">
              <dgm:if name="Name12" func="var" arg="dir" op="equ" val="norm">
                <dgm:presOf axis="ch ch desOrSelf" ptType="node node node" st="1 2 1" cnt="1 1 0"/>
              </dgm:if>
              <dgm:else name="Name13">
                <dgm:presOf axis="ch ch desOrSelf" ptType="node node node" st="1 1 1" cnt="1 1 0"/>
              </dgm:else>
            </dgm:choose>
            <dgm:constrLst/>
            <dgm:ruleLst/>
          </dgm:layoutNode>
          <dgm:layoutNode name="tile2text" styleLbl="node1">
            <dgm:varLst>
              <dgm:chMax val="0"/>
              <dgm:chPref val="0"/>
              <dgm:bulletEnabled val="1"/>
            </dgm:varLst>
            <dgm:choose name="Name14">
              <dgm:if name="Name15" axis="root des" func="maxDepth" op="gte" val="3">
                <dgm:alg type="tx">
                  <dgm:param type="txAnchorVert" val="t"/>
                  <dgm:param type="parTxLTRAlign" val="l"/>
                  <dgm:param type="parTxRTLAlign" val="r"/>
                </dgm:alg>
              </dgm:if>
              <dgm:else name="Name16">
                <dgm:alg type="tx"/>
              </dgm:else>
            </dgm:choose>
            <dgm:shape xmlns:r="http://schemas.openxmlformats.org/officeDocument/2006/relationships" type="rect" r:blip="" hideGeom="1">
              <dgm:adjLst/>
            </dgm:shape>
            <dgm:choose name="Name17">
              <dgm:if name="Name18" func="var" arg="dir" op="equ" val="norm">
                <dgm:presOf axis="ch ch desOrSelf" ptType="node node node" st="1 2 1" cnt="1 1 0"/>
              </dgm:if>
              <dgm:else name="Name19">
                <dgm:presOf axis="ch ch desOrSelf" ptType="node node node" st="1 1 1" cnt="1 1 0"/>
              </dgm:else>
            </dgm:choose>
            <dgm:constrLst/>
            <dgm:ruleLst>
              <dgm:rule type="primFontSz" val="5" fact="NaN" max="NaN"/>
            </dgm:ruleLst>
          </dgm:layoutNode>
          <dgm:layoutNode name="tile3" styleLbl="node1">
            <dgm:alg type="sp"/>
            <dgm:shape xmlns:r="http://schemas.openxmlformats.org/officeDocument/2006/relationships" rot="180" type="round1Rect" r:blip="">
              <dgm:adjLst/>
            </dgm:shape>
            <dgm:choose name="Name20">
              <dgm:if name="Name21" func="var" arg="dir" op="equ" val="norm">
                <dgm:presOf axis="ch ch desOrSelf" ptType="node node node" st="1 3 1" cnt="1 1 0"/>
              </dgm:if>
              <dgm:else name="Name22">
                <dgm:presOf axis="ch ch desOrSelf" ptType="node node node" st="1 4 1" cnt="1 1 0"/>
              </dgm:else>
            </dgm:choose>
            <dgm:constrLst/>
            <dgm:ruleLst/>
          </dgm:layoutNode>
          <dgm:layoutNode name="tile3text" styleLbl="node1">
            <dgm:varLst>
              <dgm:chMax val="0"/>
              <dgm:chPref val="0"/>
              <dgm:bulletEnabled val="1"/>
            </dgm:varLst>
            <dgm:choose name="Name23">
              <dgm:if name="Name24" axis="root des" func="maxDepth" op="gte" val="3">
                <dgm:alg type="tx">
                  <dgm:param type="txAnchorVert" val="t"/>
                  <dgm:param type="parTxLTRAlign" val="l"/>
                  <dgm:param type="parTxRTLAlign" val="r"/>
                </dgm:alg>
              </dgm:if>
              <dgm:else name="Name25">
                <dgm:alg type="tx"/>
              </dgm:else>
            </dgm:choose>
            <dgm:shape xmlns:r="http://schemas.openxmlformats.org/officeDocument/2006/relationships" rot="180" type="rect" r:blip="" hideGeom="1">
              <dgm:adjLst/>
            </dgm:shape>
            <dgm:choose name="Name26">
              <dgm:if name="Name27" func="var" arg="dir" op="equ" val="norm">
                <dgm:presOf axis="ch ch desOrSelf" ptType="node node node" st="1 3 1" cnt="1 1 0"/>
              </dgm:if>
              <dgm:else name="Name28">
                <dgm:presOf axis="ch ch desOrSelf" ptType="node node node" st="1 4 1" cnt="1 1 0"/>
              </dgm:else>
            </dgm:choose>
            <dgm:constrLst/>
            <dgm:ruleLst>
              <dgm:rule type="primFontSz" val="5" fact="NaN" max="NaN"/>
            </dgm:ruleLst>
          </dgm:layoutNode>
          <dgm:layoutNode name="tile4" styleLbl="node1">
            <dgm:alg type="sp"/>
            <dgm:shape xmlns:r="http://schemas.openxmlformats.org/officeDocument/2006/relationships" rot="90" type="round1Rect" r:blip="">
              <dgm:adjLst/>
            </dgm:shape>
            <dgm:choose name="Name29">
              <dgm:if name="Name30" func="var" arg="dir" op="equ" val="norm">
                <dgm:presOf axis="ch ch desOrSelf" ptType="node node node" st="1 4 1" cnt="1 1 0"/>
              </dgm:if>
              <dgm:else name="Name31">
                <dgm:presOf axis="ch ch desOrSelf" ptType="node node node" st="1 3 1" cnt="1 1 0"/>
              </dgm:else>
            </dgm:choose>
            <dgm:constrLst/>
            <dgm:ruleLst/>
          </dgm:layoutNode>
          <dgm:layoutNode name="tile4text" styleLbl="node1">
            <dgm:varLst>
              <dgm:chMax val="0"/>
              <dgm:chPref val="0"/>
              <dgm:bulletEnabled val="1"/>
            </dgm:varLst>
            <dgm:choose name="Name32">
              <dgm:if name="Name33" axis="root des" func="maxDepth" op="gte" val="3">
                <dgm:alg type="tx">
                  <dgm:param type="txAnchorVert" val="t"/>
                  <dgm:param type="parTxLTRAlign" val="l"/>
                  <dgm:param type="parTxRTLAlign" val="r"/>
                </dgm:alg>
              </dgm:if>
              <dgm:else name="Name34">
                <dgm:alg type="tx"/>
              </dgm:else>
            </dgm:choose>
            <dgm:shape xmlns:r="http://schemas.openxmlformats.org/officeDocument/2006/relationships" rot="90" type="rect" r:blip="" hideGeom="1">
              <dgm:adjLst/>
            </dgm:shape>
            <dgm:choose name="Name35">
              <dgm:if name="Name36" func="var" arg="dir" op="equ" val="norm">
                <dgm:presOf axis="ch ch desOrSelf" ptType="node node node" st="1 4 1" cnt="1 1 0"/>
              </dgm:if>
              <dgm:else name="Name37">
                <dgm:presOf axis="ch ch desOrSelf" ptType="node node node" st="1 3 1" cnt="1 1 0"/>
              </dgm:else>
            </dgm:choose>
            <dgm:constrLst/>
            <dgm:ruleLst>
              <dgm:rule type="primFontSz" val="5" fact="NaN" max="NaN"/>
            </dgm:ruleLst>
          </dgm:layoutNode>
        </dgm:layoutNode>
        <dgm:layoutNode name="centerTile" styleLbl="fgShp">
          <dgm:varLst>
            <dgm:chMax val="0"/>
            <dgm:chPref val="0"/>
          </dgm:varLst>
          <dgm:alg type="tx"/>
          <dgm:shape xmlns:r="http://schemas.openxmlformats.org/officeDocument/2006/relationships" type="roundRect" r:blip="">
            <dgm:adjLst/>
          </dgm:shape>
          <dgm:presOf axis="ch" ptType="node" cnt="1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if>
      <dgm:else name="Name38"/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matrix1">
  <dgm:title val=""/>
  <dgm:desc val=""/>
  <dgm:catLst>
    <dgm:cat type="matrix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3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3" destOrd="0"/>
      </dgm:cxnLst>
      <dgm:bg/>
      <dgm:whole/>
    </dgm:dataModel>
  </dgm:clrData>
  <dgm:layoutNode name="diagram">
    <dgm:varLst>
      <dgm:chMax val="1"/>
      <dgm:dir/>
      <dgm:animLvl val="ctr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ctrX" for="ch" forName="matrix" refType="w" fact="0.5"/>
      <dgm:constr type="ctrY" for="ch" forName="matrix" refType="h" fact="0.5"/>
      <dgm:constr type="w" for="ch" forName="matrix" refType="w"/>
      <dgm:constr type="h" for="ch" forName="matrix" refType="h"/>
      <dgm:constr type="ctrX" for="ch" forName="centerTile" refType="w" fact="0.5"/>
      <dgm:constr type="ctrY" for="ch" forName="centerTile" refType="h" fact="0.5"/>
      <dgm:constr type="w" for="ch" forName="centerTile" refType="w" fact="0.3"/>
      <dgm:constr type="h" for="ch" forName="centerTile" refType="h" fact="0.25"/>
      <dgm:constr type="primFontSz" for="des" ptType="node" op="equ" val="65"/>
    </dgm:constrLst>
    <dgm:ruleLst/>
    <dgm:choose name="Name0">
      <dgm:if name="Name1" axis="ch" ptType="node" func="cnt" op="gte" val="1">
        <dgm:layoutNode name="matrix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l" for="ch" forName="tile1"/>
            <dgm:constr type="t" for="ch" forName="tile1"/>
            <dgm:constr type="r" for="ch" forName="tile1" refType="w" fact="0.5"/>
            <dgm:constr type="b" for="ch" forName="tile1" refType="h" fact="0.5"/>
            <dgm:constr type="l" for="ch" forName="tile1text" refType="l" refFor="ch" refForName="tile1"/>
            <dgm:constr type="t" for="ch" forName="tile1text" refType="t" refFor="ch" refForName="tile1"/>
            <dgm:constr type="w" for="ch" forName="tile1text" refType="w" refFor="ch" refForName="tile1"/>
            <dgm:constr type="h" for="ch" forName="tile1text" refType="h" refFor="ch" refForName="tile1" fact="0.75"/>
            <dgm:constr type="r" for="ch" forName="tile2" refType="w"/>
            <dgm:constr type="t" for="ch" forName="tile2"/>
            <dgm:constr type="l" for="ch" forName="tile2" refType="w" fact="0.5"/>
            <dgm:constr type="b" for="ch" forName="tile2" refType="h" fact="0.5"/>
            <dgm:constr type="r" for="ch" forName="tile2text" refType="r" refFor="ch" refForName="tile2"/>
            <dgm:constr type="t" for="ch" forName="tile2text" refType="t" refFor="ch" refForName="tile2"/>
            <dgm:constr type="w" for="ch" forName="tile2text" refType="w" refFor="ch" refForName="tile2"/>
            <dgm:constr type="h" for="ch" forName="tile2text" refType="h" refFor="ch" refForName="tile2" fact="0.75"/>
            <dgm:constr type="l" for="ch" forName="tile3"/>
            <dgm:constr type="b" for="ch" forName="tile3" refType="h"/>
            <dgm:constr type="r" for="ch" forName="tile3" refType="w" fact="0.5"/>
            <dgm:constr type="t" for="ch" forName="tile3" refType="h" fact="0.5"/>
            <dgm:constr type="l" for="ch" forName="tile3text" refType="l" refFor="ch" refForName="tile3"/>
            <dgm:constr type="b" for="ch" forName="tile3text" refType="b" refFor="ch" refForName="tile3"/>
            <dgm:constr type="w" for="ch" forName="tile3text" refType="w" refFor="ch" refForName="tile3"/>
            <dgm:constr type="h" for="ch" forName="tile3text" refType="h" refFor="ch" refForName="tile3" fact="0.75"/>
            <dgm:constr type="r" for="ch" forName="tile4" refType="w"/>
            <dgm:constr type="b" for="ch" forName="tile4" refType="h"/>
            <dgm:constr type="l" for="ch" forName="tile4" refType="w" fact="0.5"/>
            <dgm:constr type="t" for="ch" forName="tile4" refType="h" fact="0.5"/>
            <dgm:constr type="r" for="ch" forName="tile4text" refType="r" refFor="ch" refForName="tile4"/>
            <dgm:constr type="b" for="ch" forName="tile4text" refType="b" refFor="ch" refForName="tile4"/>
            <dgm:constr type="w" for="ch" forName="tile4text" refType="w" refFor="ch" refForName="tile4"/>
            <dgm:constr type="h" for="ch" forName="tile4text" refType="h" refFor="ch" refForName="tile4" fact="0.75"/>
          </dgm:constrLst>
          <dgm:ruleLst/>
          <dgm:layoutNode name="tile1" styleLbl="node1">
            <dgm:alg type="sp"/>
            <dgm:shape xmlns:r="http://schemas.openxmlformats.org/officeDocument/2006/relationships" rot="270" type="round1Rect" r:blip="">
              <dgm:adjLst/>
            </dgm:shape>
            <dgm:choose name="Name2">
              <dgm:if name="Name3" func="var" arg="dir" op="equ" val="norm">
                <dgm:presOf axis="ch ch desOrSelf" ptType="node node node" st="1 1 1" cnt="1 1 0"/>
              </dgm:if>
              <dgm:else name="Name4">
                <dgm:presOf axis="ch ch desOrSelf" ptType="node node node" st="1 2 1" cnt="1 1 0"/>
              </dgm:else>
            </dgm:choose>
            <dgm:constrLst/>
            <dgm:ruleLst/>
          </dgm:layoutNode>
          <dgm:layoutNode name="tile1text" styleLbl="node1">
            <dgm:varLst>
              <dgm:chMax val="0"/>
              <dgm:chPref val="0"/>
              <dgm:bulletEnabled val="1"/>
            </dgm:varLst>
            <dgm:choose name="Name5">
              <dgm:if name="Name6" axis="root des" func="maxDepth" op="gte" val="3">
                <dgm:alg type="tx">
                  <dgm:param type="txAnchorVert" val="t"/>
                  <dgm:param type="parTxLTRAlign" val="l"/>
                  <dgm:param type="parTxRTLAlign" val="r"/>
                </dgm:alg>
              </dgm:if>
              <dgm:else name="Name7">
                <dgm:alg type="tx"/>
              </dgm:else>
            </dgm:choose>
            <dgm:shape xmlns:r="http://schemas.openxmlformats.org/officeDocument/2006/relationships" rot="270" type="rect" r:blip="" hideGeom="1">
              <dgm:adjLst>
                <dgm:adj idx="1" val="0.2"/>
              </dgm:adjLst>
            </dgm:shape>
            <dgm:choose name="Name8">
              <dgm:if name="Name9" func="var" arg="dir" op="equ" val="norm">
                <dgm:presOf axis="ch ch desOrSelf" ptType="node node node" st="1 1 1" cnt="1 1 0"/>
              </dgm:if>
              <dgm:else name="Name10">
                <dgm:presOf axis="ch ch desOrSelf" ptType="node node node" st="1 2 1" cnt="1 1 0"/>
              </dgm:else>
            </dgm:choose>
            <dgm:constrLst/>
            <dgm:ruleLst>
              <dgm:rule type="primFontSz" val="5" fact="NaN" max="NaN"/>
            </dgm:ruleLst>
          </dgm:layoutNode>
          <dgm:layoutNode name="tile2" styleLbl="node1">
            <dgm:alg type="sp"/>
            <dgm:shape xmlns:r="http://schemas.openxmlformats.org/officeDocument/2006/relationships" type="round1Rect" r:blip="">
              <dgm:adjLst/>
            </dgm:shape>
            <dgm:choose name="Name11">
              <dgm:if name="Name12" func="var" arg="dir" op="equ" val="norm">
                <dgm:presOf axis="ch ch desOrSelf" ptType="node node node" st="1 2 1" cnt="1 1 0"/>
              </dgm:if>
              <dgm:else name="Name13">
                <dgm:presOf axis="ch ch desOrSelf" ptType="node node node" st="1 1 1" cnt="1 1 0"/>
              </dgm:else>
            </dgm:choose>
            <dgm:constrLst/>
            <dgm:ruleLst/>
          </dgm:layoutNode>
          <dgm:layoutNode name="tile2text" styleLbl="node1">
            <dgm:varLst>
              <dgm:chMax val="0"/>
              <dgm:chPref val="0"/>
              <dgm:bulletEnabled val="1"/>
            </dgm:varLst>
            <dgm:choose name="Name14">
              <dgm:if name="Name15" axis="root des" func="maxDepth" op="gte" val="3">
                <dgm:alg type="tx">
                  <dgm:param type="txAnchorVert" val="t"/>
                  <dgm:param type="parTxLTRAlign" val="l"/>
                  <dgm:param type="parTxRTLAlign" val="r"/>
                </dgm:alg>
              </dgm:if>
              <dgm:else name="Name16">
                <dgm:alg type="tx"/>
              </dgm:else>
            </dgm:choose>
            <dgm:shape xmlns:r="http://schemas.openxmlformats.org/officeDocument/2006/relationships" type="rect" r:blip="" hideGeom="1">
              <dgm:adjLst/>
            </dgm:shape>
            <dgm:choose name="Name17">
              <dgm:if name="Name18" func="var" arg="dir" op="equ" val="norm">
                <dgm:presOf axis="ch ch desOrSelf" ptType="node node node" st="1 2 1" cnt="1 1 0"/>
              </dgm:if>
              <dgm:else name="Name19">
                <dgm:presOf axis="ch ch desOrSelf" ptType="node node node" st="1 1 1" cnt="1 1 0"/>
              </dgm:else>
            </dgm:choose>
            <dgm:constrLst/>
            <dgm:ruleLst>
              <dgm:rule type="primFontSz" val="5" fact="NaN" max="NaN"/>
            </dgm:ruleLst>
          </dgm:layoutNode>
          <dgm:layoutNode name="tile3" styleLbl="node1">
            <dgm:alg type="sp"/>
            <dgm:shape xmlns:r="http://schemas.openxmlformats.org/officeDocument/2006/relationships" rot="180" type="round1Rect" r:blip="">
              <dgm:adjLst/>
            </dgm:shape>
            <dgm:choose name="Name20">
              <dgm:if name="Name21" func="var" arg="dir" op="equ" val="norm">
                <dgm:presOf axis="ch ch desOrSelf" ptType="node node node" st="1 3 1" cnt="1 1 0"/>
              </dgm:if>
              <dgm:else name="Name22">
                <dgm:presOf axis="ch ch desOrSelf" ptType="node node node" st="1 4 1" cnt="1 1 0"/>
              </dgm:else>
            </dgm:choose>
            <dgm:constrLst/>
            <dgm:ruleLst/>
          </dgm:layoutNode>
          <dgm:layoutNode name="tile3text" styleLbl="node1">
            <dgm:varLst>
              <dgm:chMax val="0"/>
              <dgm:chPref val="0"/>
              <dgm:bulletEnabled val="1"/>
            </dgm:varLst>
            <dgm:choose name="Name23">
              <dgm:if name="Name24" axis="root des" func="maxDepth" op="gte" val="3">
                <dgm:alg type="tx">
                  <dgm:param type="txAnchorVert" val="t"/>
                  <dgm:param type="parTxLTRAlign" val="l"/>
                  <dgm:param type="parTxRTLAlign" val="r"/>
                </dgm:alg>
              </dgm:if>
              <dgm:else name="Name25">
                <dgm:alg type="tx"/>
              </dgm:else>
            </dgm:choose>
            <dgm:shape xmlns:r="http://schemas.openxmlformats.org/officeDocument/2006/relationships" rot="180" type="rect" r:blip="" hideGeom="1">
              <dgm:adjLst/>
            </dgm:shape>
            <dgm:choose name="Name26">
              <dgm:if name="Name27" func="var" arg="dir" op="equ" val="norm">
                <dgm:presOf axis="ch ch desOrSelf" ptType="node node node" st="1 3 1" cnt="1 1 0"/>
              </dgm:if>
              <dgm:else name="Name28">
                <dgm:presOf axis="ch ch desOrSelf" ptType="node node node" st="1 4 1" cnt="1 1 0"/>
              </dgm:else>
            </dgm:choose>
            <dgm:constrLst/>
            <dgm:ruleLst>
              <dgm:rule type="primFontSz" val="5" fact="NaN" max="NaN"/>
            </dgm:ruleLst>
          </dgm:layoutNode>
          <dgm:layoutNode name="tile4" styleLbl="node1">
            <dgm:alg type="sp"/>
            <dgm:shape xmlns:r="http://schemas.openxmlformats.org/officeDocument/2006/relationships" rot="90" type="round1Rect" r:blip="">
              <dgm:adjLst/>
            </dgm:shape>
            <dgm:choose name="Name29">
              <dgm:if name="Name30" func="var" arg="dir" op="equ" val="norm">
                <dgm:presOf axis="ch ch desOrSelf" ptType="node node node" st="1 4 1" cnt="1 1 0"/>
              </dgm:if>
              <dgm:else name="Name31">
                <dgm:presOf axis="ch ch desOrSelf" ptType="node node node" st="1 3 1" cnt="1 1 0"/>
              </dgm:else>
            </dgm:choose>
            <dgm:constrLst/>
            <dgm:ruleLst/>
          </dgm:layoutNode>
          <dgm:layoutNode name="tile4text" styleLbl="node1">
            <dgm:varLst>
              <dgm:chMax val="0"/>
              <dgm:chPref val="0"/>
              <dgm:bulletEnabled val="1"/>
            </dgm:varLst>
            <dgm:choose name="Name32">
              <dgm:if name="Name33" axis="root des" func="maxDepth" op="gte" val="3">
                <dgm:alg type="tx">
                  <dgm:param type="txAnchorVert" val="t"/>
                  <dgm:param type="parTxLTRAlign" val="l"/>
                  <dgm:param type="parTxRTLAlign" val="r"/>
                </dgm:alg>
              </dgm:if>
              <dgm:else name="Name34">
                <dgm:alg type="tx"/>
              </dgm:else>
            </dgm:choose>
            <dgm:shape xmlns:r="http://schemas.openxmlformats.org/officeDocument/2006/relationships" rot="90" type="rect" r:blip="" hideGeom="1">
              <dgm:adjLst/>
            </dgm:shape>
            <dgm:choose name="Name35">
              <dgm:if name="Name36" func="var" arg="dir" op="equ" val="norm">
                <dgm:presOf axis="ch ch desOrSelf" ptType="node node node" st="1 4 1" cnt="1 1 0"/>
              </dgm:if>
              <dgm:else name="Name37">
                <dgm:presOf axis="ch ch desOrSelf" ptType="node node node" st="1 3 1" cnt="1 1 0"/>
              </dgm:else>
            </dgm:choose>
            <dgm:constrLst/>
            <dgm:ruleLst>
              <dgm:rule type="primFontSz" val="5" fact="NaN" max="NaN"/>
            </dgm:ruleLst>
          </dgm:layoutNode>
        </dgm:layoutNode>
        <dgm:layoutNode name="centerTile" styleLbl="fgShp">
          <dgm:varLst>
            <dgm:chMax val="0"/>
            <dgm:chPref val="0"/>
          </dgm:varLst>
          <dgm:alg type="tx"/>
          <dgm:shape xmlns:r="http://schemas.openxmlformats.org/officeDocument/2006/relationships" type="roundRect" r:blip="">
            <dgm:adjLst/>
          </dgm:shape>
          <dgm:presOf axis="ch" ptType="node" cnt="1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if>
      <dgm:else name="Name38"/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chart" Target="../charts/chart7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chart" Target="../charts/chart6.xml"/><Relationship Id="rId2" Type="http://schemas.openxmlformats.org/officeDocument/2006/relationships/diagramLayout" Target="../diagrams/layout1.xml"/><Relationship Id="rId16" Type="http://schemas.openxmlformats.org/officeDocument/2006/relationships/chart" Target="../charts/chart5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</xdr:colOff>
      <xdr:row>29</xdr:row>
      <xdr:rowOff>171450</xdr:rowOff>
    </xdr:from>
    <xdr:to>
      <xdr:col>25</xdr:col>
      <xdr:colOff>382905</xdr:colOff>
      <xdr:row>48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30</xdr:row>
      <xdr:rowOff>28575</xdr:rowOff>
    </xdr:from>
    <xdr:to>
      <xdr:col>37</xdr:col>
      <xdr:colOff>358140</xdr:colOff>
      <xdr:row>48</xdr:row>
      <xdr:rowOff>74295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24</xdr:col>
      <xdr:colOff>110490</xdr:colOff>
      <xdr:row>21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607695</xdr:colOff>
      <xdr:row>1</xdr:row>
      <xdr:rowOff>9525</xdr:rowOff>
    </xdr:from>
    <xdr:to>
      <xdr:col>35</xdr:col>
      <xdr:colOff>112395</xdr:colOff>
      <xdr:row>22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19</xdr:row>
      <xdr:rowOff>121921</xdr:rowOff>
    </xdr:from>
    <xdr:to>
      <xdr:col>11</xdr:col>
      <xdr:colOff>152400</xdr:colOff>
      <xdr:row>34</xdr:row>
      <xdr:rowOff>91440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3</xdr:col>
      <xdr:colOff>83819</xdr:colOff>
      <xdr:row>0</xdr:row>
      <xdr:rowOff>68580</xdr:rowOff>
    </xdr:from>
    <xdr:to>
      <xdr:col>11</xdr:col>
      <xdr:colOff>283255</xdr:colOff>
      <xdr:row>18</xdr:row>
      <xdr:rowOff>91441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5</xdr:col>
      <xdr:colOff>10672</xdr:colOff>
      <xdr:row>54</xdr:row>
      <xdr:rowOff>139867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pSpPr/>
      </xdr:nvGrpSpPr>
      <xdr:grpSpPr>
        <a:xfrm>
          <a:off x="0" y="7199313"/>
          <a:ext cx="3971485" cy="3362492"/>
          <a:chOff x="411625" y="851406"/>
          <a:chExt cx="3934972" cy="3216442"/>
        </a:xfrm>
      </xdr:grpSpPr>
      <xdr:graphicFrame macro="">
        <xdr:nvGraphicFramePr>
          <xdr:cNvPr id="8" name="Diagram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GraphicFramePr/>
        </xdr:nvGraphicFramePr>
        <xdr:xfrm>
          <a:off x="411625" y="851406"/>
          <a:ext cx="3934972" cy="3216442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1" r:lo="rId12" r:qs="rId13" r:cs="rId14"/>
          </a:graphicData>
        </a:graphic>
      </xdr:graphicFrame>
      <xdr:sp macro="" textlink="">
        <xdr:nvSpPr>
          <xdr:cNvPr id="9" name="TextBox 610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 txBox="1"/>
        </xdr:nvSpPr>
        <xdr:spPr>
          <a:xfrm>
            <a:off x="552978" y="1536754"/>
            <a:ext cx="94288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/>
              <a:t>5.2mcm</a:t>
            </a:r>
          </a:p>
        </xdr:txBody>
      </xdr:sp>
      <xdr:sp macro="" textlink="">
        <xdr:nvSpPr>
          <xdr:cNvPr id="10" name="TextBox 611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 txBox="1"/>
        </xdr:nvSpPr>
        <xdr:spPr>
          <a:xfrm>
            <a:off x="505995" y="2949030"/>
            <a:ext cx="105990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/>
              <a:t>6.96mcm</a:t>
            </a:r>
          </a:p>
        </xdr:txBody>
      </xdr:sp>
    </xdr:grpSp>
    <xdr:clientData/>
  </xdr:twoCellAnchor>
  <xdr:twoCellAnchor>
    <xdr:from>
      <xdr:col>0</xdr:col>
      <xdr:colOff>163830</xdr:colOff>
      <xdr:row>59</xdr:row>
      <xdr:rowOff>120015</xdr:rowOff>
    </xdr:from>
    <xdr:to>
      <xdr:col>19</xdr:col>
      <xdr:colOff>91440</xdr:colOff>
      <xdr:row>96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475296</xdr:colOff>
      <xdr:row>1</xdr:row>
      <xdr:rowOff>21906</xdr:rowOff>
    </xdr:from>
    <xdr:to>
      <xdr:col>27</xdr:col>
      <xdr:colOff>232316</xdr:colOff>
      <xdr:row>26</xdr:row>
      <xdr:rowOff>46462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394690</xdr:colOff>
      <xdr:row>31</xdr:row>
      <xdr:rowOff>42281</xdr:rowOff>
    </xdr:from>
    <xdr:to>
      <xdr:col>27</xdr:col>
      <xdr:colOff>361670</xdr:colOff>
      <xdr:row>58</xdr:row>
      <xdr:rowOff>39493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327659</xdr:colOff>
      <xdr:row>1</xdr:row>
      <xdr:rowOff>121920</xdr:rowOff>
    </xdr:from>
    <xdr:to>
      <xdr:col>36</xdr:col>
      <xdr:colOff>13334</xdr:colOff>
      <xdr:row>42</xdr:row>
      <xdr:rowOff>62865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541692</xdr:colOff>
      <xdr:row>2</xdr:row>
      <xdr:rowOff>91553</xdr:rowOff>
    </xdr:from>
    <xdr:to>
      <xdr:col>68</xdr:col>
      <xdr:colOff>347383</xdr:colOff>
      <xdr:row>45</xdr:row>
      <xdr:rowOff>33618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157634-A4DB-4303-9DCF-863C89DB9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ationalgrid.com/Users/x929209/Desktop/BUB%20220911/Testlifecycle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ystem%20Ops\Physical%20Strategy\LTS%20Planning\Plan%20Data\2025%20Planning%20Cycle\ECPG\ECPG%20Table%202025%20v2.xlsx" TargetMode="External"/><Relationship Id="rId1" Type="http://schemas.openxmlformats.org/officeDocument/2006/relationships/externalLinkPath" Target="file:///S:\System%20Ops\Physical%20Strategy\LTS%20Planning\Plan%20Data\2025%20Planning%20Cycle\ECPG\ECPG%20Table%202025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ystem%20Ops\Physical%20Strategy\LTS%20Planning\Demand%20and%20throughput%20Information\Demand%20Forecasting\2024%20Demand%20Forecast\WWU%20Forecast\2024%20Forecast%20GH%20v2.xlsx" TargetMode="External"/><Relationship Id="rId1" Type="http://schemas.openxmlformats.org/officeDocument/2006/relationships/externalLinkPath" Target="file:///S:\System%20Ops\Physical%20Strategy\LTS%20Planning\Demand%20and%20throughput%20Information\Demand%20Forecasting\2024%20Demand%20Forecast\WWU%20Forecast\2024%20Forecast%20GH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ystem%20Ops\Physical%20Strategy\LTS%20Planning\LTDS\2023\2023%20LTDS%20Graphs.xlsx" TargetMode="External"/><Relationship Id="rId1" Type="http://schemas.openxmlformats.org/officeDocument/2006/relationships/externalLinkPath" Target="file:///S:\System%20Ops\Physical%20Strategy\LTS%20Planning\LTDS\2023\2023%20LTDS%20Graph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ystem%20Ops\Physical%20Strategy\LTS%20Planning\LTDS\2025\Temp%20data%20for%20Neil_30-09-2025%20v2.xlsx" TargetMode="External"/><Relationship Id="rId1" Type="http://schemas.openxmlformats.org/officeDocument/2006/relationships/externalLinkPath" Target="file:///S:\System%20Ops\Physical%20Strategy\LTS%20Planning\LTDS\2025\Temp%20data%20for%20Neil_30-09-2025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Testlifecycle"/>
      <sheetName val="NDM Adj Factors"/>
      <sheetName val="Biomethane from Element Energy"/>
      <sheetName val="CoalBedMethane from Element"/>
      <sheetName val="NDMHybridUpdtakeRate"/>
      <sheetName val="Power Generation"/>
      <sheetName val="Gas Demand from Vehicles"/>
      <sheetName val="CHP and Heat Networks"/>
    </sheetNames>
    <definedNames>
      <definedName name="Header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mini Flat"/>
      <sheetName val="Table 1 - OCS"/>
      <sheetName val="Table 2 AOPs"/>
      <sheetName val="3 - Assured Pressure Impacts"/>
      <sheetName val="4 Gemini Flex &amp; Pressure"/>
      <sheetName val="6-8 Storage"/>
      <sheetName val="9 Forecast to Booked"/>
      <sheetName val="10-12 2025 Model Outputs"/>
      <sheetName val="Enduring"/>
      <sheetName val="LT Summary Report"/>
      <sheetName val="Gemini AFLEC"/>
      <sheetName val="UC impact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2.703607567777778</v>
          </cell>
        </row>
        <row r="5">
          <cell r="N5">
            <v>0.78074621277777778</v>
          </cell>
        </row>
        <row r="6">
          <cell r="N6">
            <v>1.0350143294444443</v>
          </cell>
        </row>
        <row r="7">
          <cell r="N7">
            <v>0.44810627833333333</v>
          </cell>
        </row>
        <row r="8">
          <cell r="N8">
            <v>0.63291847222222219</v>
          </cell>
        </row>
        <row r="9">
          <cell r="N9">
            <v>1.7639162638888886</v>
          </cell>
        </row>
        <row r="10">
          <cell r="N10">
            <v>4.7967515099999991</v>
          </cell>
        </row>
        <row r="11">
          <cell r="N11">
            <v>1.4213697794444442</v>
          </cell>
        </row>
        <row r="15">
          <cell r="N15">
            <v>8.4644063888888894</v>
          </cell>
        </row>
        <row r="17">
          <cell r="N17">
            <v>4.143802083333334</v>
          </cell>
        </row>
        <row r="21">
          <cell r="N21">
            <v>1.3229533333333332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 Forecast Graphs (Mcm)"/>
      <sheetName val="2024 Forecast Graphs (KwH)"/>
      <sheetName val="Actual Peaks vs Scenarios"/>
      <sheetName val="Severn Power"/>
      <sheetName val="Peak Day NDM Comparisons"/>
      <sheetName val="Historic NDM WCD"/>
      <sheetName val="2023 OCS Bookings"/>
      <sheetName val="DM Demand"/>
      <sheetName val="Power Gens"/>
      <sheetName val="Potential Exit 2024"/>
      <sheetName val="Scenarios"/>
    </sheetNames>
    <sheetDataSet>
      <sheetData sheetId="0"/>
      <sheetData sheetId="1">
        <row r="58">
          <cell r="E58">
            <v>19722287.888888896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take Capacities"/>
      <sheetName val="Annual Demand"/>
      <sheetName val="Actual Demands"/>
      <sheetName val="ColdestWarmest Day"/>
      <sheetName val="2023 Peak Forecast Range"/>
      <sheetName val="2023 Peak Forecasts"/>
      <sheetName val="LTDS Info"/>
      <sheetName val="2023 Forecast Graphs (Mcm)"/>
      <sheetName val="Beth_all data Sept"/>
      <sheetName val="Historic Pk 1 in 20s - Not U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AN23" t="str">
            <v>Max Historic Demand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W (Yeovilton)"/>
      <sheetName val="Sheet1"/>
      <sheetName val="WN (Hawarden)"/>
      <sheetName val="WS (St Athan)"/>
      <sheetName val="Daily LDZ Demand"/>
      <sheetName val="Bank Hols"/>
    </sheetNames>
    <sheetDataSet>
      <sheetData sheetId="0"/>
      <sheetData sheetId="1"/>
      <sheetData sheetId="2"/>
      <sheetData sheetId="3"/>
      <sheetData sheetId="4">
        <row r="5">
          <cell r="A5">
            <v>41183</v>
          </cell>
          <cell r="B5">
            <v>5.2</v>
          </cell>
        </row>
        <row r="6">
          <cell r="A6">
            <v>41184</v>
          </cell>
          <cell r="B6">
            <v>5.7</v>
          </cell>
        </row>
        <row r="7">
          <cell r="A7">
            <v>41185</v>
          </cell>
          <cell r="B7">
            <v>5.7</v>
          </cell>
        </row>
        <row r="8">
          <cell r="A8">
            <v>41186</v>
          </cell>
          <cell r="B8">
            <v>5.8</v>
          </cell>
        </row>
        <row r="9">
          <cell r="A9">
            <v>41187</v>
          </cell>
          <cell r="B9">
            <v>6.1</v>
          </cell>
        </row>
        <row r="10">
          <cell r="A10">
            <v>41188</v>
          </cell>
          <cell r="B10">
            <v>5.6</v>
          </cell>
        </row>
        <row r="11">
          <cell r="A11">
            <v>41189</v>
          </cell>
          <cell r="B11">
            <v>6.2</v>
          </cell>
        </row>
        <row r="12">
          <cell r="A12">
            <v>41190</v>
          </cell>
          <cell r="B12">
            <v>6.2</v>
          </cell>
        </row>
        <row r="13">
          <cell r="A13">
            <v>41191</v>
          </cell>
          <cell r="B13">
            <v>6.5</v>
          </cell>
        </row>
        <row r="14">
          <cell r="A14">
            <v>41192</v>
          </cell>
          <cell r="B14">
            <v>6.3</v>
          </cell>
        </row>
        <row r="15">
          <cell r="A15">
            <v>41193</v>
          </cell>
          <cell r="B15">
            <v>5.9</v>
          </cell>
        </row>
        <row r="16">
          <cell r="A16">
            <v>41194</v>
          </cell>
          <cell r="B16">
            <v>6.5</v>
          </cell>
        </row>
        <row r="17">
          <cell r="A17">
            <v>41195</v>
          </cell>
          <cell r="B17">
            <v>6.9</v>
          </cell>
        </row>
        <row r="18">
          <cell r="A18">
            <v>41196</v>
          </cell>
          <cell r="B18">
            <v>7.4</v>
          </cell>
        </row>
        <row r="19">
          <cell r="A19">
            <v>41197</v>
          </cell>
          <cell r="B19">
            <v>7.6</v>
          </cell>
        </row>
        <row r="20">
          <cell r="A20">
            <v>41198</v>
          </cell>
          <cell r="B20">
            <v>7</v>
          </cell>
        </row>
        <row r="21">
          <cell r="A21">
            <v>41199</v>
          </cell>
          <cell r="B21">
            <v>6.6</v>
          </cell>
        </row>
        <row r="22">
          <cell r="A22">
            <v>41200</v>
          </cell>
          <cell r="B22">
            <v>6.4</v>
          </cell>
        </row>
        <row r="23">
          <cell r="A23">
            <v>41201</v>
          </cell>
          <cell r="B23">
            <v>6.8</v>
          </cell>
        </row>
        <row r="24">
          <cell r="A24">
            <v>41202</v>
          </cell>
          <cell r="B24">
            <v>6.7</v>
          </cell>
        </row>
        <row r="25">
          <cell r="A25">
            <v>41203</v>
          </cell>
          <cell r="B25">
            <v>6.9</v>
          </cell>
        </row>
        <row r="26">
          <cell r="A26">
            <v>41204</v>
          </cell>
          <cell r="B26">
            <v>6.8</v>
          </cell>
        </row>
        <row r="27">
          <cell r="A27">
            <v>41205</v>
          </cell>
          <cell r="B27">
            <v>6.3</v>
          </cell>
        </row>
        <row r="28">
          <cell r="A28">
            <v>41206</v>
          </cell>
          <cell r="B28">
            <v>6.3</v>
          </cell>
        </row>
        <row r="29">
          <cell r="A29">
            <v>41207</v>
          </cell>
          <cell r="B29">
            <v>6.8</v>
          </cell>
        </row>
        <row r="30">
          <cell r="A30">
            <v>41208</v>
          </cell>
          <cell r="B30">
            <v>9.48</v>
          </cell>
        </row>
        <row r="31">
          <cell r="A31">
            <v>41209</v>
          </cell>
          <cell r="B31">
            <v>10.7</v>
          </cell>
        </row>
        <row r="32">
          <cell r="A32">
            <v>41210</v>
          </cell>
          <cell r="B32">
            <v>10.1</v>
          </cell>
        </row>
        <row r="33">
          <cell r="A33">
            <v>41211</v>
          </cell>
          <cell r="B33">
            <v>8.94</v>
          </cell>
        </row>
        <row r="34">
          <cell r="A34">
            <v>41212</v>
          </cell>
          <cell r="B34">
            <v>9.08</v>
          </cell>
        </row>
        <row r="35">
          <cell r="A35">
            <v>41213</v>
          </cell>
          <cell r="B35">
            <v>9.31</v>
          </cell>
        </row>
        <row r="36">
          <cell r="A36">
            <v>41214</v>
          </cell>
          <cell r="B36">
            <v>10.38</v>
          </cell>
        </row>
        <row r="37">
          <cell r="A37">
            <v>41215</v>
          </cell>
          <cell r="B37">
            <v>10.89</v>
          </cell>
        </row>
        <row r="38">
          <cell r="A38">
            <v>41216</v>
          </cell>
          <cell r="B38">
            <v>10.81</v>
          </cell>
        </row>
        <row r="39">
          <cell r="A39">
            <v>41217</v>
          </cell>
          <cell r="B39">
            <v>11.15</v>
          </cell>
        </row>
        <row r="40">
          <cell r="A40">
            <v>41218</v>
          </cell>
          <cell r="B40">
            <v>11.6</v>
          </cell>
        </row>
        <row r="41">
          <cell r="A41">
            <v>41219</v>
          </cell>
          <cell r="B41">
            <v>11.49</v>
          </cell>
        </row>
        <row r="42">
          <cell r="A42">
            <v>41220</v>
          </cell>
          <cell r="B42">
            <v>10.48</v>
          </cell>
        </row>
        <row r="43">
          <cell r="A43">
            <v>41221</v>
          </cell>
          <cell r="B43">
            <v>9.48</v>
          </cell>
        </row>
        <row r="44">
          <cell r="A44">
            <v>41222</v>
          </cell>
          <cell r="B44">
            <v>9.65</v>
          </cell>
        </row>
        <row r="45">
          <cell r="A45">
            <v>41223</v>
          </cell>
          <cell r="B45">
            <v>9.19</v>
          </cell>
        </row>
        <row r="46">
          <cell r="A46">
            <v>41224</v>
          </cell>
          <cell r="B46">
            <v>9.94</v>
          </cell>
        </row>
        <row r="47">
          <cell r="A47">
            <v>41225</v>
          </cell>
          <cell r="B47">
            <v>9.86</v>
          </cell>
        </row>
        <row r="48">
          <cell r="A48">
            <v>41226</v>
          </cell>
          <cell r="B48">
            <v>8.49</v>
          </cell>
        </row>
        <row r="49">
          <cell r="A49">
            <v>41227</v>
          </cell>
          <cell r="B49">
            <v>8.4499999999999993</v>
          </cell>
        </row>
        <row r="50">
          <cell r="A50">
            <v>41228</v>
          </cell>
          <cell r="B50">
            <v>10.199999999999999</v>
          </cell>
        </row>
        <row r="51">
          <cell r="A51">
            <v>41229</v>
          </cell>
          <cell r="B51">
            <v>9.6</v>
          </cell>
        </row>
        <row r="52">
          <cell r="A52">
            <v>41230</v>
          </cell>
          <cell r="B52">
            <v>9.25</v>
          </cell>
        </row>
        <row r="53">
          <cell r="A53">
            <v>41231</v>
          </cell>
          <cell r="B53">
            <v>10.68</v>
          </cell>
        </row>
        <row r="54">
          <cell r="A54">
            <v>41232</v>
          </cell>
          <cell r="B54">
            <v>10.41</v>
          </cell>
        </row>
        <row r="55">
          <cell r="A55">
            <v>41233</v>
          </cell>
          <cell r="B55">
            <v>8.91</v>
          </cell>
        </row>
        <row r="56">
          <cell r="A56">
            <v>41234</v>
          </cell>
          <cell r="B56">
            <v>9.9</v>
          </cell>
        </row>
        <row r="57">
          <cell r="A57">
            <v>41235</v>
          </cell>
          <cell r="B57">
            <v>10.08</v>
          </cell>
        </row>
        <row r="58">
          <cell r="A58">
            <v>41236</v>
          </cell>
          <cell r="B58">
            <v>10.84</v>
          </cell>
        </row>
        <row r="59">
          <cell r="A59">
            <v>41237</v>
          </cell>
          <cell r="B59">
            <v>11.06</v>
          </cell>
        </row>
        <row r="60">
          <cell r="A60">
            <v>41238</v>
          </cell>
          <cell r="B60">
            <v>10.16</v>
          </cell>
        </row>
        <row r="61">
          <cell r="A61">
            <v>41239</v>
          </cell>
          <cell r="B61">
            <v>11.06</v>
          </cell>
        </row>
        <row r="62">
          <cell r="A62">
            <v>41240</v>
          </cell>
          <cell r="B62">
            <v>12.13</v>
          </cell>
        </row>
        <row r="63">
          <cell r="A63">
            <v>41241</v>
          </cell>
          <cell r="B63">
            <v>12.91</v>
          </cell>
        </row>
        <row r="64">
          <cell r="A64">
            <v>41242</v>
          </cell>
          <cell r="B64">
            <v>14.14</v>
          </cell>
        </row>
        <row r="65">
          <cell r="A65">
            <v>41243</v>
          </cell>
          <cell r="B65">
            <v>14.76</v>
          </cell>
        </row>
        <row r="66">
          <cell r="A66">
            <v>41244</v>
          </cell>
          <cell r="B66">
            <v>14.23</v>
          </cell>
        </row>
        <row r="67">
          <cell r="A67">
            <v>41245</v>
          </cell>
          <cell r="B67">
            <v>13.56</v>
          </cell>
        </row>
        <row r="68">
          <cell r="A68">
            <v>41246</v>
          </cell>
          <cell r="B68">
            <v>12.56</v>
          </cell>
        </row>
        <row r="69">
          <cell r="A69">
            <v>41247</v>
          </cell>
          <cell r="B69">
            <v>13.62</v>
          </cell>
        </row>
        <row r="70">
          <cell r="A70">
            <v>41248</v>
          </cell>
          <cell r="B70">
            <v>14.49</v>
          </cell>
        </row>
        <row r="71">
          <cell r="A71">
            <v>41249</v>
          </cell>
          <cell r="B71">
            <v>15.71</v>
          </cell>
        </row>
        <row r="72">
          <cell r="A72">
            <v>41250</v>
          </cell>
          <cell r="B72">
            <v>14.15</v>
          </cell>
        </row>
        <row r="73">
          <cell r="A73">
            <v>41251</v>
          </cell>
          <cell r="B73">
            <v>12.61</v>
          </cell>
        </row>
        <row r="74">
          <cell r="A74">
            <v>41252</v>
          </cell>
          <cell r="B74">
            <v>12.38</v>
          </cell>
        </row>
        <row r="75">
          <cell r="A75">
            <v>41253</v>
          </cell>
          <cell r="B75">
            <v>14.5</v>
          </cell>
        </row>
        <row r="76">
          <cell r="A76">
            <v>41254</v>
          </cell>
          <cell r="B76">
            <v>16.850000000000001</v>
          </cell>
        </row>
        <row r="77">
          <cell r="A77">
            <v>41255</v>
          </cell>
          <cell r="B77">
            <v>17.18</v>
          </cell>
        </row>
        <row r="78">
          <cell r="A78">
            <v>41256</v>
          </cell>
          <cell r="B78">
            <v>16.75</v>
          </cell>
        </row>
        <row r="79">
          <cell r="A79">
            <v>41257</v>
          </cell>
          <cell r="B79">
            <v>13.75</v>
          </cell>
        </row>
        <row r="80">
          <cell r="A80">
            <v>41258</v>
          </cell>
          <cell r="B80">
            <v>11.76</v>
          </cell>
        </row>
        <row r="81">
          <cell r="A81">
            <v>41259</v>
          </cell>
          <cell r="B81">
            <v>11.6</v>
          </cell>
        </row>
        <row r="82">
          <cell r="A82">
            <v>41260</v>
          </cell>
          <cell r="B82">
            <v>12.36</v>
          </cell>
        </row>
        <row r="83">
          <cell r="A83">
            <v>41261</v>
          </cell>
          <cell r="B83">
            <v>12.5</v>
          </cell>
        </row>
        <row r="84">
          <cell r="A84">
            <v>41262</v>
          </cell>
          <cell r="B84">
            <v>12.6</v>
          </cell>
        </row>
        <row r="85">
          <cell r="A85">
            <v>41263</v>
          </cell>
          <cell r="B85">
            <v>11.05</v>
          </cell>
        </row>
        <row r="86">
          <cell r="A86">
            <v>41264</v>
          </cell>
          <cell r="B86">
            <v>10.89</v>
          </cell>
        </row>
        <row r="87">
          <cell r="A87">
            <v>41265</v>
          </cell>
          <cell r="B87">
            <v>9.41</v>
          </cell>
        </row>
        <row r="88">
          <cell r="A88">
            <v>41266</v>
          </cell>
          <cell r="B88">
            <v>8.75</v>
          </cell>
        </row>
        <row r="89">
          <cell r="A89">
            <v>41267</v>
          </cell>
          <cell r="B89">
            <v>9.4</v>
          </cell>
        </row>
        <row r="90">
          <cell r="A90">
            <v>41268</v>
          </cell>
          <cell r="B90">
            <v>9.34</v>
          </cell>
        </row>
        <row r="91">
          <cell r="A91">
            <v>41269</v>
          </cell>
          <cell r="B91">
            <v>10.17</v>
          </cell>
        </row>
        <row r="92">
          <cell r="A92">
            <v>41270</v>
          </cell>
          <cell r="B92">
            <v>11.06</v>
          </cell>
        </row>
        <row r="93">
          <cell r="A93">
            <v>41271</v>
          </cell>
          <cell r="B93">
            <v>9.89</v>
          </cell>
        </row>
        <row r="94">
          <cell r="A94">
            <v>41272</v>
          </cell>
          <cell r="B94">
            <v>10.08</v>
          </cell>
        </row>
        <row r="95">
          <cell r="A95">
            <v>41273</v>
          </cell>
          <cell r="B95">
            <v>10.86</v>
          </cell>
        </row>
        <row r="96">
          <cell r="A96">
            <v>41274</v>
          </cell>
          <cell r="B96">
            <v>10.210000000000001</v>
          </cell>
        </row>
        <row r="97">
          <cell r="A97">
            <v>41275</v>
          </cell>
          <cell r="B97">
            <v>11.03</v>
          </cell>
        </row>
        <row r="98">
          <cell r="A98">
            <v>41276</v>
          </cell>
          <cell r="B98">
            <v>11.64</v>
          </cell>
        </row>
        <row r="99">
          <cell r="A99">
            <v>41277</v>
          </cell>
          <cell r="B99">
            <v>10.43</v>
          </cell>
        </row>
        <row r="100">
          <cell r="A100">
            <v>41278</v>
          </cell>
          <cell r="B100">
            <v>10.27</v>
          </cell>
        </row>
        <row r="101">
          <cell r="A101">
            <v>41279</v>
          </cell>
          <cell r="B101">
            <v>9.44</v>
          </cell>
        </row>
        <row r="102">
          <cell r="A102">
            <v>41280</v>
          </cell>
          <cell r="B102">
            <v>10.15</v>
          </cell>
        </row>
        <row r="103">
          <cell r="A103">
            <v>41281</v>
          </cell>
          <cell r="B103">
            <v>10.51</v>
          </cell>
        </row>
        <row r="104">
          <cell r="A104">
            <v>41282</v>
          </cell>
          <cell r="B104">
            <v>10.07</v>
          </cell>
        </row>
        <row r="105">
          <cell r="A105">
            <v>41283</v>
          </cell>
          <cell r="B105">
            <v>11.17</v>
          </cell>
        </row>
        <row r="106">
          <cell r="A106">
            <v>41284</v>
          </cell>
          <cell r="B106">
            <v>12.6</v>
          </cell>
        </row>
        <row r="107">
          <cell r="A107">
            <v>41285</v>
          </cell>
          <cell r="B107">
            <v>12.37</v>
          </cell>
        </row>
        <row r="108">
          <cell r="A108">
            <v>41286</v>
          </cell>
          <cell r="B108">
            <v>13.24</v>
          </cell>
        </row>
        <row r="109">
          <cell r="A109">
            <v>41287</v>
          </cell>
          <cell r="B109">
            <v>14.15</v>
          </cell>
        </row>
        <row r="110">
          <cell r="A110">
            <v>41288</v>
          </cell>
          <cell r="B110">
            <v>15.08</v>
          </cell>
        </row>
        <row r="111">
          <cell r="A111">
            <v>41289</v>
          </cell>
          <cell r="B111">
            <v>15.39</v>
          </cell>
        </row>
        <row r="112">
          <cell r="A112">
            <v>41290</v>
          </cell>
          <cell r="B112">
            <v>16.66</v>
          </cell>
        </row>
        <row r="113">
          <cell r="A113">
            <v>41291</v>
          </cell>
          <cell r="B113">
            <v>16.57</v>
          </cell>
        </row>
        <row r="114">
          <cell r="A114">
            <v>41292</v>
          </cell>
          <cell r="B114">
            <v>17.739999999999998</v>
          </cell>
        </row>
        <row r="115">
          <cell r="A115">
            <v>41293</v>
          </cell>
          <cell r="B115">
            <v>17.04</v>
          </cell>
        </row>
        <row r="116">
          <cell r="A116">
            <v>41294</v>
          </cell>
          <cell r="B116">
            <v>17.21</v>
          </cell>
        </row>
        <row r="117">
          <cell r="A117">
            <v>41295</v>
          </cell>
          <cell r="B117">
            <v>17.190000000000001</v>
          </cell>
        </row>
        <row r="118">
          <cell r="A118">
            <v>41296</v>
          </cell>
          <cell r="B118">
            <v>17.38</v>
          </cell>
        </row>
        <row r="119">
          <cell r="A119">
            <v>41297</v>
          </cell>
          <cell r="B119">
            <v>17.53</v>
          </cell>
        </row>
        <row r="120">
          <cell r="A120">
            <v>41298</v>
          </cell>
          <cell r="B120">
            <v>16.66</v>
          </cell>
        </row>
        <row r="121">
          <cell r="A121">
            <v>41299</v>
          </cell>
          <cell r="B121">
            <v>16.559999999999999</v>
          </cell>
        </row>
        <row r="122">
          <cell r="A122">
            <v>41300</v>
          </cell>
          <cell r="B122">
            <v>13.05</v>
          </cell>
        </row>
        <row r="123">
          <cell r="A123">
            <v>41301</v>
          </cell>
          <cell r="B123">
            <v>12.24</v>
          </cell>
        </row>
        <row r="124">
          <cell r="A124">
            <v>41302</v>
          </cell>
          <cell r="B124">
            <v>13.7</v>
          </cell>
        </row>
        <row r="125">
          <cell r="A125">
            <v>41303</v>
          </cell>
          <cell r="B125">
            <v>11</v>
          </cell>
        </row>
        <row r="126">
          <cell r="A126">
            <v>41304</v>
          </cell>
          <cell r="B126">
            <v>11.05</v>
          </cell>
        </row>
        <row r="127">
          <cell r="A127">
            <v>41305</v>
          </cell>
          <cell r="B127">
            <v>11.63</v>
          </cell>
        </row>
        <row r="128">
          <cell r="A128">
            <v>41306</v>
          </cell>
          <cell r="B128">
            <v>12.1</v>
          </cell>
        </row>
        <row r="129">
          <cell r="A129">
            <v>41307</v>
          </cell>
          <cell r="B129">
            <v>12.76</v>
          </cell>
        </row>
        <row r="130">
          <cell r="A130">
            <v>41308</v>
          </cell>
          <cell r="B130">
            <v>12.73</v>
          </cell>
        </row>
        <row r="131">
          <cell r="A131">
            <v>41309</v>
          </cell>
          <cell r="B131">
            <v>12.38</v>
          </cell>
        </row>
        <row r="132">
          <cell r="A132">
            <v>41310</v>
          </cell>
          <cell r="B132">
            <v>14.07</v>
          </cell>
        </row>
        <row r="133">
          <cell r="A133">
            <v>41311</v>
          </cell>
          <cell r="B133">
            <v>14.48</v>
          </cell>
        </row>
        <row r="134">
          <cell r="A134">
            <v>41312</v>
          </cell>
          <cell r="B134">
            <v>15.05</v>
          </cell>
        </row>
        <row r="135">
          <cell r="A135">
            <v>41313</v>
          </cell>
          <cell r="B135">
            <v>13.99</v>
          </cell>
        </row>
        <row r="136">
          <cell r="A136">
            <v>41314</v>
          </cell>
          <cell r="B136">
            <v>13.03</v>
          </cell>
        </row>
        <row r="137">
          <cell r="A137">
            <v>41315</v>
          </cell>
          <cell r="B137">
            <v>12.88</v>
          </cell>
        </row>
        <row r="138">
          <cell r="A138">
            <v>41316</v>
          </cell>
          <cell r="B138">
            <v>15</v>
          </cell>
        </row>
        <row r="139">
          <cell r="A139">
            <v>41317</v>
          </cell>
          <cell r="B139">
            <v>15.62</v>
          </cell>
        </row>
        <row r="140">
          <cell r="A140">
            <v>41318</v>
          </cell>
          <cell r="B140">
            <v>15.51</v>
          </cell>
        </row>
        <row r="141">
          <cell r="A141">
            <v>41319</v>
          </cell>
          <cell r="B141">
            <v>12.28</v>
          </cell>
        </row>
        <row r="142">
          <cell r="A142">
            <v>41320</v>
          </cell>
          <cell r="B142">
            <v>12.04</v>
          </cell>
        </row>
        <row r="143">
          <cell r="A143">
            <v>41321</v>
          </cell>
          <cell r="B143">
            <v>11.93</v>
          </cell>
        </row>
        <row r="144">
          <cell r="A144">
            <v>41322</v>
          </cell>
          <cell r="B144">
            <v>12.08</v>
          </cell>
        </row>
        <row r="145">
          <cell r="A145">
            <v>41323</v>
          </cell>
          <cell r="B145">
            <v>12.9</v>
          </cell>
        </row>
        <row r="146">
          <cell r="A146">
            <v>41324</v>
          </cell>
          <cell r="B146">
            <v>13.17</v>
          </cell>
        </row>
        <row r="147">
          <cell r="A147">
            <v>41325</v>
          </cell>
          <cell r="B147">
            <v>15.11</v>
          </cell>
        </row>
        <row r="148">
          <cell r="A148">
            <v>41326</v>
          </cell>
          <cell r="B148">
            <v>16.760000000000002</v>
          </cell>
        </row>
        <row r="149">
          <cell r="A149">
            <v>41327</v>
          </cell>
          <cell r="B149">
            <v>17.53</v>
          </cell>
        </row>
        <row r="150">
          <cell r="A150">
            <v>41328</v>
          </cell>
          <cell r="B150">
            <v>16.350000000000001</v>
          </cell>
        </row>
        <row r="151">
          <cell r="A151">
            <v>41329</v>
          </cell>
          <cell r="B151">
            <v>16.3</v>
          </cell>
        </row>
        <row r="152">
          <cell r="A152">
            <v>41330</v>
          </cell>
          <cell r="B152">
            <v>16.39</v>
          </cell>
        </row>
        <row r="153">
          <cell r="A153">
            <v>41331</v>
          </cell>
          <cell r="B153">
            <v>15.9</v>
          </cell>
        </row>
        <row r="154">
          <cell r="A154">
            <v>41332</v>
          </cell>
          <cell r="B154">
            <v>15.79</v>
          </cell>
        </row>
        <row r="155">
          <cell r="A155">
            <v>41333</v>
          </cell>
          <cell r="B155">
            <v>15.34</v>
          </cell>
        </row>
        <row r="156">
          <cell r="A156">
            <v>41334</v>
          </cell>
          <cell r="B156">
            <v>14.51</v>
          </cell>
        </row>
        <row r="157">
          <cell r="A157">
            <v>41335</v>
          </cell>
          <cell r="B157">
            <v>13.84</v>
          </cell>
        </row>
        <row r="158">
          <cell r="A158">
            <v>41336</v>
          </cell>
          <cell r="B158">
            <v>14.95</v>
          </cell>
        </row>
        <row r="159">
          <cell r="A159">
            <v>41337</v>
          </cell>
          <cell r="B159">
            <v>13.55</v>
          </cell>
        </row>
        <row r="160">
          <cell r="A160">
            <v>41338</v>
          </cell>
          <cell r="B160">
            <v>11.51</v>
          </cell>
        </row>
        <row r="161">
          <cell r="A161">
            <v>41339</v>
          </cell>
          <cell r="B161">
            <v>11.05</v>
          </cell>
        </row>
        <row r="162">
          <cell r="A162">
            <v>41340</v>
          </cell>
          <cell r="B162">
            <v>10.9</v>
          </cell>
        </row>
        <row r="163">
          <cell r="A163">
            <v>41341</v>
          </cell>
          <cell r="B163">
            <v>9.6999999999999993</v>
          </cell>
        </row>
        <row r="164">
          <cell r="A164">
            <v>41342</v>
          </cell>
          <cell r="B164">
            <v>10.050000000000001</v>
          </cell>
        </row>
        <row r="165">
          <cell r="A165">
            <v>41343</v>
          </cell>
          <cell r="B165">
            <v>14.2</v>
          </cell>
        </row>
        <row r="166">
          <cell r="A166">
            <v>41344</v>
          </cell>
          <cell r="B166">
            <v>18.34</v>
          </cell>
        </row>
        <row r="167">
          <cell r="A167">
            <v>41345</v>
          </cell>
          <cell r="B167">
            <v>17.670000000000002</v>
          </cell>
        </row>
        <row r="168">
          <cell r="A168">
            <v>41346</v>
          </cell>
          <cell r="B168">
            <v>15.26</v>
          </cell>
        </row>
        <row r="169">
          <cell r="A169">
            <v>41347</v>
          </cell>
          <cell r="B169">
            <v>13.89</v>
          </cell>
        </row>
        <row r="170">
          <cell r="A170">
            <v>41348</v>
          </cell>
          <cell r="B170">
            <v>13.29</v>
          </cell>
        </row>
        <row r="171">
          <cell r="A171">
            <v>41349</v>
          </cell>
          <cell r="B171">
            <v>12.13</v>
          </cell>
        </row>
        <row r="172">
          <cell r="A172">
            <v>41350</v>
          </cell>
          <cell r="B172">
            <v>12.51</v>
          </cell>
        </row>
        <row r="173">
          <cell r="A173">
            <v>41351</v>
          </cell>
          <cell r="B173">
            <v>12.61</v>
          </cell>
        </row>
        <row r="174">
          <cell r="A174">
            <v>41352</v>
          </cell>
          <cell r="B174">
            <v>12.9</v>
          </cell>
        </row>
        <row r="175">
          <cell r="A175">
            <v>41353</v>
          </cell>
          <cell r="B175">
            <v>13.12</v>
          </cell>
        </row>
        <row r="176">
          <cell r="A176">
            <v>41354</v>
          </cell>
          <cell r="B176">
            <v>14.58</v>
          </cell>
        </row>
        <row r="177">
          <cell r="A177">
            <v>41355</v>
          </cell>
          <cell r="B177">
            <v>14.44</v>
          </cell>
        </row>
        <row r="178">
          <cell r="A178">
            <v>41356</v>
          </cell>
          <cell r="B178">
            <v>15.02</v>
          </cell>
        </row>
        <row r="179">
          <cell r="A179">
            <v>41357</v>
          </cell>
          <cell r="B179">
            <v>16.78</v>
          </cell>
        </row>
        <row r="180">
          <cell r="A180">
            <v>41358</v>
          </cell>
          <cell r="B180">
            <v>17.8</v>
          </cell>
        </row>
        <row r="181">
          <cell r="A181">
            <v>41359</v>
          </cell>
          <cell r="B181">
            <v>17.41</v>
          </cell>
        </row>
        <row r="182">
          <cell r="A182">
            <v>41360</v>
          </cell>
          <cell r="B182">
            <v>16.489999999999998</v>
          </cell>
        </row>
        <row r="183">
          <cell r="A183">
            <v>41361</v>
          </cell>
          <cell r="B183">
            <v>15.4</v>
          </cell>
        </row>
        <row r="184">
          <cell r="A184">
            <v>41362</v>
          </cell>
          <cell r="B184">
            <v>15.1</v>
          </cell>
        </row>
        <row r="185">
          <cell r="A185">
            <v>41363</v>
          </cell>
          <cell r="B185">
            <v>13.64</v>
          </cell>
        </row>
        <row r="186">
          <cell r="A186">
            <v>41364</v>
          </cell>
          <cell r="B186">
            <v>12.97</v>
          </cell>
        </row>
        <row r="187">
          <cell r="A187">
            <v>41365</v>
          </cell>
          <cell r="B187">
            <v>15.3</v>
          </cell>
        </row>
        <row r="188">
          <cell r="A188">
            <v>41366</v>
          </cell>
          <cell r="B188">
            <v>13.6</v>
          </cell>
        </row>
        <row r="189">
          <cell r="A189">
            <v>41367</v>
          </cell>
          <cell r="B189">
            <v>13.48</v>
          </cell>
        </row>
        <row r="190">
          <cell r="A190">
            <v>41368</v>
          </cell>
          <cell r="B190">
            <v>15.63</v>
          </cell>
        </row>
        <row r="191">
          <cell r="A191">
            <v>41369</v>
          </cell>
          <cell r="B191">
            <v>13.72</v>
          </cell>
        </row>
        <row r="192">
          <cell r="A192">
            <v>41370</v>
          </cell>
          <cell r="B192">
            <v>11.31</v>
          </cell>
        </row>
        <row r="193">
          <cell r="A193">
            <v>41371</v>
          </cell>
          <cell r="B193">
            <v>11.78</v>
          </cell>
        </row>
        <row r="194">
          <cell r="A194">
            <v>41372</v>
          </cell>
          <cell r="B194">
            <v>12.47</v>
          </cell>
        </row>
        <row r="195">
          <cell r="A195">
            <v>41373</v>
          </cell>
          <cell r="B195">
            <v>12.57</v>
          </cell>
        </row>
        <row r="196">
          <cell r="A196">
            <v>41374</v>
          </cell>
          <cell r="B196">
            <v>11.45</v>
          </cell>
        </row>
        <row r="197">
          <cell r="A197">
            <v>41375</v>
          </cell>
          <cell r="B197">
            <v>10.4</v>
          </cell>
        </row>
        <row r="198">
          <cell r="A198">
            <v>41376</v>
          </cell>
          <cell r="B198">
            <v>9.6300000000000008</v>
          </cell>
        </row>
        <row r="199">
          <cell r="A199">
            <v>41377</v>
          </cell>
          <cell r="B199">
            <v>9.91</v>
          </cell>
        </row>
        <row r="200">
          <cell r="A200">
            <v>41378</v>
          </cell>
          <cell r="B200">
            <v>8.18</v>
          </cell>
        </row>
        <row r="201">
          <cell r="A201">
            <v>41379</v>
          </cell>
          <cell r="B201">
            <v>7.96</v>
          </cell>
        </row>
        <row r="202">
          <cell r="A202">
            <v>41380</v>
          </cell>
          <cell r="B202">
            <v>7.09</v>
          </cell>
        </row>
        <row r="203">
          <cell r="A203">
            <v>41381</v>
          </cell>
          <cell r="B203">
            <v>7.91</v>
          </cell>
        </row>
        <row r="204">
          <cell r="A204">
            <v>41382</v>
          </cell>
          <cell r="B204">
            <v>8.02</v>
          </cell>
        </row>
        <row r="205">
          <cell r="A205">
            <v>41383</v>
          </cell>
          <cell r="B205">
            <v>7.61</v>
          </cell>
        </row>
        <row r="206">
          <cell r="A206">
            <v>41384</v>
          </cell>
          <cell r="B206">
            <v>6.94</v>
          </cell>
        </row>
        <row r="207">
          <cell r="A207">
            <v>41385</v>
          </cell>
          <cell r="B207">
            <v>8.02</v>
          </cell>
        </row>
        <row r="208">
          <cell r="A208">
            <v>41386</v>
          </cell>
          <cell r="B208">
            <v>8.41</v>
          </cell>
        </row>
        <row r="209">
          <cell r="A209">
            <v>41387</v>
          </cell>
          <cell r="B209">
            <v>6.27</v>
          </cell>
        </row>
        <row r="210">
          <cell r="A210">
            <v>41388</v>
          </cell>
          <cell r="B210">
            <v>6.65</v>
          </cell>
        </row>
        <row r="211">
          <cell r="A211">
            <v>41389</v>
          </cell>
          <cell r="B211">
            <v>6.43</v>
          </cell>
        </row>
        <row r="212">
          <cell r="A212">
            <v>41390</v>
          </cell>
          <cell r="B212">
            <v>7.08</v>
          </cell>
        </row>
        <row r="213">
          <cell r="A213">
            <v>41391</v>
          </cell>
          <cell r="B213">
            <v>7.69</v>
          </cell>
        </row>
        <row r="214">
          <cell r="A214">
            <v>41392</v>
          </cell>
          <cell r="B214">
            <v>8.52</v>
          </cell>
        </row>
        <row r="215">
          <cell r="A215">
            <v>41393</v>
          </cell>
          <cell r="B215">
            <v>7.59</v>
          </cell>
        </row>
        <row r="216">
          <cell r="A216">
            <v>41394</v>
          </cell>
          <cell r="B216">
            <v>7.06</v>
          </cell>
        </row>
        <row r="217">
          <cell r="A217">
            <v>41395</v>
          </cell>
          <cell r="B217">
            <v>6.32</v>
          </cell>
        </row>
        <row r="218">
          <cell r="A218">
            <v>41396</v>
          </cell>
          <cell r="B218">
            <v>5.63</v>
          </cell>
        </row>
        <row r="219">
          <cell r="A219">
            <v>41397</v>
          </cell>
          <cell r="B219">
            <v>5.71</v>
          </cell>
        </row>
        <row r="220">
          <cell r="A220">
            <v>41398</v>
          </cell>
          <cell r="B220">
            <v>5.31</v>
          </cell>
        </row>
        <row r="221">
          <cell r="A221">
            <v>41399</v>
          </cell>
          <cell r="B221">
            <v>4.51</v>
          </cell>
        </row>
        <row r="222">
          <cell r="A222">
            <v>41400</v>
          </cell>
          <cell r="B222">
            <v>4.28</v>
          </cell>
        </row>
        <row r="223">
          <cell r="A223">
            <v>41401</v>
          </cell>
          <cell r="B223">
            <v>4.1100000000000003</v>
          </cell>
        </row>
        <row r="224">
          <cell r="A224">
            <v>41402</v>
          </cell>
          <cell r="B224">
            <v>4.8099999999999996</v>
          </cell>
        </row>
        <row r="225">
          <cell r="A225">
            <v>41403</v>
          </cell>
          <cell r="B225">
            <v>6.59</v>
          </cell>
        </row>
        <row r="226">
          <cell r="A226">
            <v>41404</v>
          </cell>
          <cell r="B226">
            <v>6.48</v>
          </cell>
        </row>
        <row r="227">
          <cell r="A227">
            <v>41405</v>
          </cell>
          <cell r="B227">
            <v>6.5</v>
          </cell>
        </row>
        <row r="228">
          <cell r="A228">
            <v>41406</v>
          </cell>
          <cell r="B228">
            <v>7.13</v>
          </cell>
        </row>
        <row r="229">
          <cell r="A229">
            <v>41407</v>
          </cell>
          <cell r="B229">
            <v>6.69</v>
          </cell>
        </row>
        <row r="230">
          <cell r="A230">
            <v>41408</v>
          </cell>
          <cell r="B230">
            <v>8.6199999999999992</v>
          </cell>
        </row>
        <row r="231">
          <cell r="A231">
            <v>41409</v>
          </cell>
          <cell r="B231">
            <v>7.76</v>
          </cell>
        </row>
        <row r="232">
          <cell r="A232">
            <v>41410</v>
          </cell>
          <cell r="B232">
            <v>6.74</v>
          </cell>
        </row>
        <row r="233">
          <cell r="A233">
            <v>41411</v>
          </cell>
          <cell r="B233">
            <v>6.29</v>
          </cell>
        </row>
        <row r="234">
          <cell r="A234">
            <v>41412</v>
          </cell>
          <cell r="B234">
            <v>5.05</v>
          </cell>
        </row>
        <row r="235">
          <cell r="A235">
            <v>41413</v>
          </cell>
          <cell r="B235">
            <v>4.72</v>
          </cell>
        </row>
        <row r="236">
          <cell r="A236">
            <v>41414</v>
          </cell>
          <cell r="B236">
            <v>5.17</v>
          </cell>
        </row>
        <row r="237">
          <cell r="A237">
            <v>41415</v>
          </cell>
          <cell r="B237">
            <v>5.15</v>
          </cell>
        </row>
        <row r="238">
          <cell r="A238">
            <v>41416</v>
          </cell>
          <cell r="B238">
            <v>6.8</v>
          </cell>
        </row>
        <row r="239">
          <cell r="A239">
            <v>41417</v>
          </cell>
          <cell r="B239">
            <v>6.33</v>
          </cell>
        </row>
        <row r="240">
          <cell r="A240">
            <v>41418</v>
          </cell>
          <cell r="B240">
            <v>7.42</v>
          </cell>
        </row>
        <row r="241">
          <cell r="A241">
            <v>41419</v>
          </cell>
          <cell r="B241">
            <v>5.23</v>
          </cell>
        </row>
        <row r="242">
          <cell r="A242">
            <v>41420</v>
          </cell>
          <cell r="B242">
            <v>4.4000000000000004</v>
          </cell>
        </row>
        <row r="243">
          <cell r="A243">
            <v>41421</v>
          </cell>
          <cell r="B243">
            <v>5.32</v>
          </cell>
        </row>
        <row r="244">
          <cell r="A244">
            <v>41422</v>
          </cell>
          <cell r="B244">
            <v>6.53</v>
          </cell>
        </row>
        <row r="245">
          <cell r="A245">
            <v>41423</v>
          </cell>
          <cell r="B245">
            <v>5.82</v>
          </cell>
        </row>
        <row r="246">
          <cell r="A246">
            <v>41424</v>
          </cell>
          <cell r="B246">
            <v>4.9800000000000004</v>
          </cell>
        </row>
        <row r="247">
          <cell r="A247">
            <v>41425</v>
          </cell>
          <cell r="B247">
            <v>4</v>
          </cell>
        </row>
        <row r="248">
          <cell r="A248">
            <v>41426</v>
          </cell>
          <cell r="B248">
            <v>3.69</v>
          </cell>
        </row>
        <row r="249">
          <cell r="A249">
            <v>41427</v>
          </cell>
          <cell r="B249">
            <v>3.72</v>
          </cell>
        </row>
        <row r="250">
          <cell r="A250">
            <v>41428</v>
          </cell>
          <cell r="B250">
            <v>3.78</v>
          </cell>
        </row>
        <row r="251">
          <cell r="A251">
            <v>41429</v>
          </cell>
          <cell r="B251">
            <v>3.7</v>
          </cell>
        </row>
        <row r="252">
          <cell r="A252">
            <v>41430</v>
          </cell>
          <cell r="B252">
            <v>3.65</v>
          </cell>
        </row>
        <row r="253">
          <cell r="A253">
            <v>41431</v>
          </cell>
          <cell r="B253">
            <v>3.61</v>
          </cell>
        </row>
        <row r="254">
          <cell r="A254">
            <v>41432</v>
          </cell>
          <cell r="B254">
            <v>3.63</v>
          </cell>
        </row>
        <row r="255">
          <cell r="A255">
            <v>41433</v>
          </cell>
          <cell r="B255">
            <v>3.26</v>
          </cell>
        </row>
        <row r="256">
          <cell r="A256">
            <v>41434</v>
          </cell>
          <cell r="B256">
            <v>3.35</v>
          </cell>
        </row>
        <row r="257">
          <cell r="A257">
            <v>41435</v>
          </cell>
          <cell r="B257">
            <v>3.93</v>
          </cell>
        </row>
        <row r="258">
          <cell r="A258">
            <v>41436</v>
          </cell>
          <cell r="B258">
            <v>3.81</v>
          </cell>
        </row>
        <row r="259">
          <cell r="A259">
            <v>41437</v>
          </cell>
          <cell r="B259">
            <v>3.99</v>
          </cell>
        </row>
        <row r="260">
          <cell r="A260">
            <v>41438</v>
          </cell>
          <cell r="B260">
            <v>4.08</v>
          </cell>
        </row>
        <row r="261">
          <cell r="A261">
            <v>41439</v>
          </cell>
          <cell r="B261">
            <v>3.98</v>
          </cell>
        </row>
        <row r="262">
          <cell r="A262">
            <v>41440</v>
          </cell>
          <cell r="B262">
            <v>3.78</v>
          </cell>
        </row>
        <row r="263">
          <cell r="A263">
            <v>41441</v>
          </cell>
          <cell r="B263">
            <v>4.07</v>
          </cell>
        </row>
        <row r="264">
          <cell r="A264">
            <v>41442</v>
          </cell>
          <cell r="B264">
            <v>3.87</v>
          </cell>
        </row>
        <row r="265">
          <cell r="A265">
            <v>41443</v>
          </cell>
          <cell r="B265">
            <v>3.65</v>
          </cell>
        </row>
        <row r="266">
          <cell r="A266">
            <v>41444</v>
          </cell>
          <cell r="B266">
            <v>3.2</v>
          </cell>
        </row>
        <row r="267">
          <cell r="A267">
            <v>41445</v>
          </cell>
          <cell r="B267">
            <v>3.44</v>
          </cell>
        </row>
        <row r="268">
          <cell r="A268">
            <v>41446</v>
          </cell>
          <cell r="B268">
            <v>3.3</v>
          </cell>
        </row>
        <row r="269">
          <cell r="A269">
            <v>41447</v>
          </cell>
          <cell r="B269">
            <v>3.4</v>
          </cell>
        </row>
        <row r="270">
          <cell r="A270">
            <v>41448</v>
          </cell>
          <cell r="B270">
            <v>3.79</v>
          </cell>
        </row>
        <row r="271">
          <cell r="A271">
            <v>41449</v>
          </cell>
          <cell r="B271">
            <v>3.8</v>
          </cell>
        </row>
        <row r="272">
          <cell r="A272">
            <v>41450</v>
          </cell>
          <cell r="B272">
            <v>3.6</v>
          </cell>
        </row>
        <row r="273">
          <cell r="A273">
            <v>41451</v>
          </cell>
          <cell r="B273">
            <v>3.36</v>
          </cell>
        </row>
        <row r="274">
          <cell r="A274">
            <v>41452</v>
          </cell>
          <cell r="B274">
            <v>3.48</v>
          </cell>
        </row>
        <row r="275">
          <cell r="A275">
            <v>41453</v>
          </cell>
          <cell r="B275">
            <v>3.3</v>
          </cell>
        </row>
        <row r="276">
          <cell r="A276">
            <v>41454</v>
          </cell>
          <cell r="B276">
            <v>2.9</v>
          </cell>
        </row>
        <row r="277">
          <cell r="A277">
            <v>41455</v>
          </cell>
          <cell r="B277">
            <v>2.97</v>
          </cell>
        </row>
        <row r="278">
          <cell r="A278">
            <v>41456</v>
          </cell>
          <cell r="B278">
            <v>3.29</v>
          </cell>
        </row>
        <row r="279">
          <cell r="A279">
            <v>41457</v>
          </cell>
          <cell r="B279">
            <v>3.64</v>
          </cell>
        </row>
        <row r="280">
          <cell r="A280">
            <v>41458</v>
          </cell>
          <cell r="B280">
            <v>3.45</v>
          </cell>
        </row>
        <row r="281">
          <cell r="A281">
            <v>41459</v>
          </cell>
          <cell r="B281">
            <v>3.34</v>
          </cell>
        </row>
        <row r="282">
          <cell r="A282">
            <v>41460</v>
          </cell>
          <cell r="B282">
            <v>3.1</v>
          </cell>
        </row>
        <row r="283">
          <cell r="A283">
            <v>41461</v>
          </cell>
          <cell r="B283">
            <v>2.76</v>
          </cell>
        </row>
        <row r="284">
          <cell r="A284">
            <v>41462</v>
          </cell>
          <cell r="B284">
            <v>2.66</v>
          </cell>
        </row>
        <row r="285">
          <cell r="A285">
            <v>41463</v>
          </cell>
          <cell r="B285">
            <v>2.82</v>
          </cell>
        </row>
        <row r="286">
          <cell r="A286">
            <v>41464</v>
          </cell>
          <cell r="B286">
            <v>2.85</v>
          </cell>
        </row>
        <row r="287">
          <cell r="A287">
            <v>41465</v>
          </cell>
          <cell r="B287">
            <v>2.77</v>
          </cell>
        </row>
        <row r="288">
          <cell r="A288">
            <v>41466</v>
          </cell>
          <cell r="B288">
            <v>2.89</v>
          </cell>
        </row>
        <row r="289">
          <cell r="A289">
            <v>41467</v>
          </cell>
          <cell r="B289">
            <v>2.62</v>
          </cell>
        </row>
        <row r="290">
          <cell r="A290">
            <v>41468</v>
          </cell>
          <cell r="B290">
            <v>2.46</v>
          </cell>
        </row>
        <row r="291">
          <cell r="A291">
            <v>41469</v>
          </cell>
          <cell r="B291">
            <v>2.36</v>
          </cell>
        </row>
        <row r="292">
          <cell r="A292">
            <v>41470</v>
          </cell>
          <cell r="B292">
            <v>2.7</v>
          </cell>
        </row>
        <row r="293">
          <cell r="A293">
            <v>41471</v>
          </cell>
          <cell r="B293">
            <v>2.82</v>
          </cell>
        </row>
        <row r="294">
          <cell r="A294">
            <v>41472</v>
          </cell>
          <cell r="B294">
            <v>2.75</v>
          </cell>
        </row>
        <row r="295">
          <cell r="A295">
            <v>41473</v>
          </cell>
          <cell r="B295">
            <v>2.59</v>
          </cell>
        </row>
        <row r="296">
          <cell r="A296">
            <v>41474</v>
          </cell>
          <cell r="B296">
            <v>2.52</v>
          </cell>
        </row>
        <row r="297">
          <cell r="A297">
            <v>41475</v>
          </cell>
          <cell r="B297">
            <v>2.3199999999999998</v>
          </cell>
        </row>
        <row r="298">
          <cell r="A298">
            <v>41476</v>
          </cell>
          <cell r="B298">
            <v>2.36</v>
          </cell>
        </row>
        <row r="299">
          <cell r="A299">
            <v>41477</v>
          </cell>
          <cell r="B299">
            <v>2.66</v>
          </cell>
        </row>
        <row r="300">
          <cell r="A300">
            <v>41478</v>
          </cell>
          <cell r="B300">
            <v>2.75</v>
          </cell>
        </row>
        <row r="301">
          <cell r="A301">
            <v>41479</v>
          </cell>
          <cell r="B301">
            <v>2.7</v>
          </cell>
        </row>
        <row r="302">
          <cell r="A302">
            <v>41480</v>
          </cell>
          <cell r="B302">
            <v>2.82</v>
          </cell>
        </row>
        <row r="303">
          <cell r="A303">
            <v>41481</v>
          </cell>
          <cell r="B303">
            <v>2.7</v>
          </cell>
        </row>
        <row r="304">
          <cell r="A304">
            <v>41482</v>
          </cell>
          <cell r="B304">
            <v>2.5099999999999998</v>
          </cell>
        </row>
        <row r="305">
          <cell r="A305">
            <v>41483</v>
          </cell>
          <cell r="B305">
            <v>2.6</v>
          </cell>
        </row>
        <row r="306">
          <cell r="A306">
            <v>41484</v>
          </cell>
          <cell r="B306">
            <v>2.79</v>
          </cell>
        </row>
        <row r="307">
          <cell r="A307">
            <v>41485</v>
          </cell>
          <cell r="B307">
            <v>2.81</v>
          </cell>
        </row>
        <row r="308">
          <cell r="A308">
            <v>41486</v>
          </cell>
          <cell r="B308">
            <v>2.77</v>
          </cell>
        </row>
        <row r="309">
          <cell r="A309">
            <v>41487</v>
          </cell>
          <cell r="B309">
            <v>2.63</v>
          </cell>
        </row>
        <row r="310">
          <cell r="A310">
            <v>41488</v>
          </cell>
          <cell r="B310">
            <v>2.57</v>
          </cell>
        </row>
        <row r="311">
          <cell r="A311">
            <v>41489</v>
          </cell>
          <cell r="B311">
            <v>2.38</v>
          </cell>
        </row>
        <row r="312">
          <cell r="A312">
            <v>41490</v>
          </cell>
          <cell r="B312">
            <v>2.56</v>
          </cell>
        </row>
        <row r="313">
          <cell r="A313">
            <v>41491</v>
          </cell>
          <cell r="B313">
            <v>2.92</v>
          </cell>
        </row>
        <row r="314">
          <cell r="A314">
            <v>41492</v>
          </cell>
          <cell r="B314">
            <v>3.04</v>
          </cell>
        </row>
        <row r="315">
          <cell r="A315">
            <v>41493</v>
          </cell>
          <cell r="B315">
            <v>2.84</v>
          </cell>
        </row>
        <row r="316">
          <cell r="A316">
            <v>41494</v>
          </cell>
          <cell r="B316">
            <v>2.78</v>
          </cell>
        </row>
        <row r="317">
          <cell r="A317">
            <v>41495</v>
          </cell>
          <cell r="B317">
            <v>2.79</v>
          </cell>
        </row>
        <row r="318">
          <cell r="A318">
            <v>41496</v>
          </cell>
          <cell r="B318">
            <v>2.5499999999999998</v>
          </cell>
        </row>
        <row r="319">
          <cell r="A319">
            <v>41497</v>
          </cell>
          <cell r="B319">
            <v>2.61</v>
          </cell>
        </row>
        <row r="320">
          <cell r="A320">
            <v>41498</v>
          </cell>
          <cell r="B320">
            <v>2.97</v>
          </cell>
        </row>
        <row r="321">
          <cell r="A321">
            <v>41499</v>
          </cell>
          <cell r="B321">
            <v>3.07</v>
          </cell>
        </row>
        <row r="322">
          <cell r="A322">
            <v>41500</v>
          </cell>
          <cell r="B322">
            <v>2.96</v>
          </cell>
        </row>
        <row r="323">
          <cell r="A323">
            <v>41501</v>
          </cell>
          <cell r="B323">
            <v>2.91</v>
          </cell>
        </row>
        <row r="324">
          <cell r="A324">
            <v>41502</v>
          </cell>
          <cell r="B324">
            <v>2.87</v>
          </cell>
        </row>
        <row r="325">
          <cell r="A325">
            <v>41503</v>
          </cell>
          <cell r="B325">
            <v>2.73</v>
          </cell>
        </row>
        <row r="326">
          <cell r="A326">
            <v>41504</v>
          </cell>
          <cell r="B326">
            <v>2.75</v>
          </cell>
        </row>
        <row r="327">
          <cell r="A327">
            <v>41505</v>
          </cell>
          <cell r="B327">
            <v>2.98</v>
          </cell>
        </row>
        <row r="328">
          <cell r="A328">
            <v>41506</v>
          </cell>
          <cell r="B328">
            <v>2.94</v>
          </cell>
        </row>
        <row r="329">
          <cell r="A329">
            <v>41507</v>
          </cell>
          <cell r="B329">
            <v>2.83</v>
          </cell>
        </row>
        <row r="330">
          <cell r="A330">
            <v>41508</v>
          </cell>
          <cell r="B330">
            <v>2.76</v>
          </cell>
        </row>
        <row r="331">
          <cell r="A331">
            <v>41509</v>
          </cell>
          <cell r="B331">
            <v>2.65</v>
          </cell>
        </row>
        <row r="332">
          <cell r="A332">
            <v>41510</v>
          </cell>
          <cell r="B332">
            <v>2.63</v>
          </cell>
        </row>
        <row r="333">
          <cell r="A333">
            <v>41511</v>
          </cell>
          <cell r="B333">
            <v>2.61</v>
          </cell>
        </row>
        <row r="334">
          <cell r="A334">
            <v>41512</v>
          </cell>
          <cell r="B334">
            <v>2.57</v>
          </cell>
        </row>
        <row r="335">
          <cell r="A335">
            <v>41513</v>
          </cell>
          <cell r="B335">
            <v>2.7</v>
          </cell>
        </row>
        <row r="336">
          <cell r="A336">
            <v>41514</v>
          </cell>
          <cell r="B336">
            <v>2.86</v>
          </cell>
        </row>
        <row r="337">
          <cell r="A337">
            <v>41515</v>
          </cell>
          <cell r="B337">
            <v>2.91</v>
          </cell>
        </row>
        <row r="338">
          <cell r="A338">
            <v>41516</v>
          </cell>
          <cell r="B338">
            <v>2.86</v>
          </cell>
        </row>
        <row r="339">
          <cell r="A339">
            <v>41517</v>
          </cell>
          <cell r="B339">
            <v>2.8</v>
          </cell>
        </row>
        <row r="340">
          <cell r="A340">
            <v>41518</v>
          </cell>
          <cell r="B340">
            <v>2.91</v>
          </cell>
        </row>
        <row r="341">
          <cell r="A341">
            <v>41519</v>
          </cell>
          <cell r="B341">
            <v>3.13</v>
          </cell>
        </row>
        <row r="342">
          <cell r="A342">
            <v>41520</v>
          </cell>
          <cell r="B342">
            <v>3.06</v>
          </cell>
        </row>
        <row r="343">
          <cell r="A343">
            <v>41521</v>
          </cell>
          <cell r="B343">
            <v>3.09</v>
          </cell>
        </row>
        <row r="344">
          <cell r="A344">
            <v>41522</v>
          </cell>
          <cell r="B344">
            <v>3.06</v>
          </cell>
        </row>
        <row r="345">
          <cell r="A345">
            <v>41523</v>
          </cell>
          <cell r="B345">
            <v>3.11</v>
          </cell>
        </row>
        <row r="346">
          <cell r="A346">
            <v>41524</v>
          </cell>
          <cell r="B346">
            <v>3.11</v>
          </cell>
        </row>
        <row r="347">
          <cell r="A347">
            <v>41525</v>
          </cell>
          <cell r="B347">
            <v>3.33</v>
          </cell>
        </row>
        <row r="348">
          <cell r="A348">
            <v>41526</v>
          </cell>
          <cell r="B348">
            <v>3.5</v>
          </cell>
        </row>
        <row r="349">
          <cell r="A349">
            <v>41527</v>
          </cell>
          <cell r="B349">
            <v>3.66</v>
          </cell>
        </row>
        <row r="350">
          <cell r="A350">
            <v>41528</v>
          </cell>
          <cell r="B350">
            <v>3.89</v>
          </cell>
        </row>
        <row r="351">
          <cell r="A351">
            <v>41529</v>
          </cell>
          <cell r="B351">
            <v>3.45</v>
          </cell>
        </row>
        <row r="352">
          <cell r="A352">
            <v>41530</v>
          </cell>
          <cell r="B352">
            <v>3.58</v>
          </cell>
        </row>
        <row r="353">
          <cell r="A353">
            <v>41531</v>
          </cell>
          <cell r="B353">
            <v>3.74</v>
          </cell>
        </row>
        <row r="354">
          <cell r="A354">
            <v>41532</v>
          </cell>
          <cell r="B354">
            <v>4.54</v>
          </cell>
        </row>
        <row r="355">
          <cell r="A355">
            <v>41533</v>
          </cell>
          <cell r="B355">
            <v>4.84</v>
          </cell>
        </row>
        <row r="356">
          <cell r="A356">
            <v>41534</v>
          </cell>
          <cell r="B356">
            <v>5.14</v>
          </cell>
        </row>
        <row r="357">
          <cell r="A357">
            <v>41535</v>
          </cell>
          <cell r="B357">
            <v>4.59</v>
          </cell>
        </row>
        <row r="358">
          <cell r="A358">
            <v>41536</v>
          </cell>
          <cell r="B358">
            <v>4.66</v>
          </cell>
        </row>
        <row r="359">
          <cell r="A359">
            <v>41537</v>
          </cell>
          <cell r="B359">
            <v>4.43</v>
          </cell>
        </row>
        <row r="360">
          <cell r="A360">
            <v>41538</v>
          </cell>
          <cell r="B360">
            <v>3.72</v>
          </cell>
        </row>
        <row r="361">
          <cell r="A361">
            <v>41539</v>
          </cell>
          <cell r="B361">
            <v>3.3</v>
          </cell>
        </row>
        <row r="362">
          <cell r="A362">
            <v>41540</v>
          </cell>
          <cell r="B362">
            <v>3.63</v>
          </cell>
        </row>
        <row r="363">
          <cell r="A363">
            <v>41541</v>
          </cell>
          <cell r="B363">
            <v>3.67</v>
          </cell>
        </row>
        <row r="364">
          <cell r="A364">
            <v>41542</v>
          </cell>
          <cell r="B364">
            <v>3.52</v>
          </cell>
        </row>
        <row r="365">
          <cell r="A365">
            <v>41543</v>
          </cell>
          <cell r="B365">
            <v>3.76</v>
          </cell>
        </row>
        <row r="366">
          <cell r="A366">
            <v>41544</v>
          </cell>
          <cell r="B366">
            <v>3.64</v>
          </cell>
        </row>
        <row r="367">
          <cell r="A367">
            <v>41545</v>
          </cell>
          <cell r="B367">
            <v>3.72</v>
          </cell>
        </row>
        <row r="368">
          <cell r="A368">
            <v>41546</v>
          </cell>
          <cell r="B368">
            <v>3.65</v>
          </cell>
        </row>
        <row r="369">
          <cell r="A369">
            <v>41547</v>
          </cell>
          <cell r="B369">
            <v>3.99</v>
          </cell>
        </row>
        <row r="370">
          <cell r="A370">
            <v>41548</v>
          </cell>
          <cell r="B370">
            <v>4.22</v>
          </cell>
        </row>
        <row r="371">
          <cell r="A371">
            <v>41549</v>
          </cell>
          <cell r="B371">
            <v>3.87</v>
          </cell>
        </row>
        <row r="372">
          <cell r="A372">
            <v>41550</v>
          </cell>
          <cell r="B372">
            <v>3.83</v>
          </cell>
        </row>
        <row r="373">
          <cell r="A373">
            <v>41551</v>
          </cell>
          <cell r="B373">
            <v>3.62</v>
          </cell>
        </row>
        <row r="374">
          <cell r="A374">
            <v>41552</v>
          </cell>
          <cell r="B374">
            <v>3.48</v>
          </cell>
        </row>
        <row r="375">
          <cell r="A375">
            <v>41553</v>
          </cell>
          <cell r="B375">
            <v>3.68</v>
          </cell>
        </row>
        <row r="376">
          <cell r="A376">
            <v>41554</v>
          </cell>
          <cell r="B376">
            <v>3.96</v>
          </cell>
        </row>
        <row r="377">
          <cell r="A377">
            <v>41555</v>
          </cell>
          <cell r="B377">
            <v>3.88</v>
          </cell>
        </row>
        <row r="378">
          <cell r="A378">
            <v>41556</v>
          </cell>
          <cell r="B378">
            <v>4.7</v>
          </cell>
        </row>
        <row r="379">
          <cell r="A379">
            <v>41557</v>
          </cell>
          <cell r="B379">
            <v>6.29</v>
          </cell>
        </row>
        <row r="380">
          <cell r="A380">
            <v>41558</v>
          </cell>
          <cell r="B380">
            <v>6.53</v>
          </cell>
        </row>
        <row r="381">
          <cell r="A381">
            <v>41559</v>
          </cell>
          <cell r="B381">
            <v>5.51</v>
          </cell>
        </row>
        <row r="382">
          <cell r="A382">
            <v>41560</v>
          </cell>
          <cell r="B382">
            <v>6.24</v>
          </cell>
        </row>
        <row r="383">
          <cell r="A383">
            <v>41561</v>
          </cell>
          <cell r="B383">
            <v>6.89</v>
          </cell>
        </row>
        <row r="384">
          <cell r="A384">
            <v>41562</v>
          </cell>
          <cell r="B384">
            <v>6.81</v>
          </cell>
        </row>
        <row r="385">
          <cell r="A385">
            <v>41563</v>
          </cell>
          <cell r="B385">
            <v>6.46</v>
          </cell>
        </row>
        <row r="386">
          <cell r="A386">
            <v>41564</v>
          </cell>
          <cell r="B386">
            <v>5.29</v>
          </cell>
        </row>
        <row r="387">
          <cell r="A387">
            <v>41565</v>
          </cell>
          <cell r="B387">
            <v>5.16</v>
          </cell>
        </row>
        <row r="388">
          <cell r="A388">
            <v>41566</v>
          </cell>
          <cell r="B388">
            <v>4.45</v>
          </cell>
        </row>
        <row r="389">
          <cell r="A389">
            <v>41567</v>
          </cell>
          <cell r="B389">
            <v>4.91</v>
          </cell>
        </row>
        <row r="390">
          <cell r="A390">
            <v>41568</v>
          </cell>
          <cell r="B390">
            <v>5.32</v>
          </cell>
        </row>
        <row r="391">
          <cell r="A391">
            <v>41569</v>
          </cell>
          <cell r="B391">
            <v>4.8899999999999997</v>
          </cell>
        </row>
        <row r="392">
          <cell r="A392">
            <v>41570</v>
          </cell>
          <cell r="B392">
            <v>5.28</v>
          </cell>
        </row>
        <row r="393">
          <cell r="A393">
            <v>41571</v>
          </cell>
          <cell r="B393">
            <v>5.91</v>
          </cell>
        </row>
        <row r="394">
          <cell r="A394">
            <v>41572</v>
          </cell>
          <cell r="B394">
            <v>4.9800000000000004</v>
          </cell>
        </row>
        <row r="395">
          <cell r="A395">
            <v>41573</v>
          </cell>
          <cell r="B395">
            <v>5.0999999999999996</v>
          </cell>
        </row>
        <row r="396">
          <cell r="A396">
            <v>41574</v>
          </cell>
          <cell r="B396">
            <v>5.66</v>
          </cell>
        </row>
        <row r="397">
          <cell r="A397">
            <v>41575</v>
          </cell>
          <cell r="B397">
            <v>6.98</v>
          </cell>
        </row>
        <row r="398">
          <cell r="A398">
            <v>41576</v>
          </cell>
          <cell r="B398">
            <v>7.75</v>
          </cell>
        </row>
        <row r="399">
          <cell r="A399">
            <v>41577</v>
          </cell>
          <cell r="B399">
            <v>7.77</v>
          </cell>
        </row>
        <row r="400">
          <cell r="A400">
            <v>41578</v>
          </cell>
          <cell r="B400">
            <v>7.36</v>
          </cell>
        </row>
        <row r="401">
          <cell r="A401">
            <v>41579</v>
          </cell>
          <cell r="B401">
            <v>6.95</v>
          </cell>
        </row>
        <row r="402">
          <cell r="A402">
            <v>41580</v>
          </cell>
          <cell r="B402">
            <v>7.09</v>
          </cell>
        </row>
        <row r="403">
          <cell r="A403">
            <v>41581</v>
          </cell>
          <cell r="B403">
            <v>8.23</v>
          </cell>
        </row>
        <row r="404">
          <cell r="A404">
            <v>41582</v>
          </cell>
          <cell r="B404">
            <v>8.8800000000000008</v>
          </cell>
        </row>
        <row r="405">
          <cell r="A405">
            <v>41583</v>
          </cell>
          <cell r="B405">
            <v>8.81</v>
          </cell>
        </row>
        <row r="406">
          <cell r="A406">
            <v>41584</v>
          </cell>
          <cell r="B406">
            <v>7.96</v>
          </cell>
        </row>
        <row r="407">
          <cell r="A407">
            <v>41585</v>
          </cell>
          <cell r="B407">
            <v>8.4700000000000006</v>
          </cell>
        </row>
        <row r="408">
          <cell r="A408">
            <v>41586</v>
          </cell>
          <cell r="B408">
            <v>10.02</v>
          </cell>
        </row>
        <row r="409">
          <cell r="A409">
            <v>41587</v>
          </cell>
          <cell r="B409">
            <v>9.84</v>
          </cell>
        </row>
        <row r="410">
          <cell r="A410">
            <v>41588</v>
          </cell>
          <cell r="B410">
            <v>9.31</v>
          </cell>
        </row>
        <row r="411">
          <cell r="A411">
            <v>41589</v>
          </cell>
          <cell r="B411">
            <v>8.41</v>
          </cell>
        </row>
        <row r="412">
          <cell r="A412">
            <v>41590</v>
          </cell>
          <cell r="B412">
            <v>8.56</v>
          </cell>
        </row>
        <row r="413">
          <cell r="A413">
            <v>41591</v>
          </cell>
          <cell r="B413">
            <v>10.4</v>
          </cell>
        </row>
        <row r="414">
          <cell r="A414">
            <v>41592</v>
          </cell>
          <cell r="B414">
            <v>10.52</v>
          </cell>
        </row>
        <row r="415">
          <cell r="A415">
            <v>41593</v>
          </cell>
          <cell r="B415">
            <v>11.07</v>
          </cell>
        </row>
        <row r="416">
          <cell r="A416">
            <v>41594</v>
          </cell>
          <cell r="B416">
            <v>10.86</v>
          </cell>
        </row>
        <row r="417">
          <cell r="A417">
            <v>41595</v>
          </cell>
          <cell r="B417">
            <v>9.77</v>
          </cell>
        </row>
        <row r="418">
          <cell r="A418">
            <v>41596</v>
          </cell>
          <cell r="B418">
            <v>10.62</v>
          </cell>
        </row>
        <row r="419">
          <cell r="A419">
            <v>41597</v>
          </cell>
          <cell r="B419">
            <v>12.54</v>
          </cell>
        </row>
        <row r="420">
          <cell r="A420">
            <v>41598</v>
          </cell>
          <cell r="B420">
            <v>12.93</v>
          </cell>
        </row>
        <row r="421">
          <cell r="A421">
            <v>41599</v>
          </cell>
          <cell r="B421">
            <v>12.74</v>
          </cell>
        </row>
        <row r="422">
          <cell r="A422">
            <v>41600</v>
          </cell>
          <cell r="B422">
            <v>12.87</v>
          </cell>
        </row>
        <row r="423">
          <cell r="A423">
            <v>41601</v>
          </cell>
          <cell r="B423">
            <v>12.92</v>
          </cell>
        </row>
        <row r="424">
          <cell r="A424">
            <v>41602</v>
          </cell>
          <cell r="B424">
            <v>12.9</v>
          </cell>
        </row>
        <row r="425">
          <cell r="A425">
            <v>41603</v>
          </cell>
          <cell r="B425">
            <v>13.41</v>
          </cell>
        </row>
        <row r="426">
          <cell r="A426">
            <v>41604</v>
          </cell>
          <cell r="B426">
            <v>14.15</v>
          </cell>
        </row>
        <row r="427">
          <cell r="A427">
            <v>41605</v>
          </cell>
          <cell r="B427">
            <v>11.71</v>
          </cell>
        </row>
        <row r="428">
          <cell r="A428">
            <v>41606</v>
          </cell>
          <cell r="B428">
            <v>10.74</v>
          </cell>
        </row>
        <row r="429">
          <cell r="A429">
            <v>41607</v>
          </cell>
          <cell r="B429">
            <v>10.78</v>
          </cell>
        </row>
        <row r="430">
          <cell r="A430">
            <v>41608</v>
          </cell>
          <cell r="B430">
            <v>11.14</v>
          </cell>
        </row>
        <row r="431">
          <cell r="A431">
            <v>41609</v>
          </cell>
          <cell r="B431">
            <v>11.89</v>
          </cell>
        </row>
        <row r="432">
          <cell r="A432">
            <v>41610</v>
          </cell>
          <cell r="B432">
            <v>11.65</v>
          </cell>
        </row>
        <row r="433">
          <cell r="A433">
            <v>41611</v>
          </cell>
          <cell r="B433">
            <v>12.12</v>
          </cell>
        </row>
        <row r="434">
          <cell r="A434">
            <v>41612</v>
          </cell>
          <cell r="B434">
            <v>12.45</v>
          </cell>
        </row>
        <row r="435">
          <cell r="A435">
            <v>41613</v>
          </cell>
          <cell r="B435">
            <v>13.23</v>
          </cell>
        </row>
        <row r="436">
          <cell r="A436">
            <v>41614</v>
          </cell>
          <cell r="B436">
            <v>12.07</v>
          </cell>
        </row>
        <row r="437">
          <cell r="A437">
            <v>41615</v>
          </cell>
          <cell r="B437">
            <v>10.81</v>
          </cell>
        </row>
        <row r="438">
          <cell r="A438">
            <v>41616</v>
          </cell>
          <cell r="B438">
            <v>10.43</v>
          </cell>
        </row>
        <row r="439">
          <cell r="A439">
            <v>41617</v>
          </cell>
          <cell r="B439">
            <v>11.34</v>
          </cell>
        </row>
        <row r="440">
          <cell r="A440">
            <v>41618</v>
          </cell>
          <cell r="B440">
            <v>11.39</v>
          </cell>
        </row>
        <row r="441">
          <cell r="A441">
            <v>41619</v>
          </cell>
          <cell r="B441">
            <v>11.95</v>
          </cell>
        </row>
        <row r="442">
          <cell r="A442">
            <v>41620</v>
          </cell>
          <cell r="B442">
            <v>10.82</v>
          </cell>
        </row>
        <row r="443">
          <cell r="A443">
            <v>41621</v>
          </cell>
          <cell r="B443">
            <v>10.15</v>
          </cell>
        </row>
        <row r="444">
          <cell r="A444">
            <v>41622</v>
          </cell>
          <cell r="B444">
            <v>10.36</v>
          </cell>
        </row>
        <row r="445">
          <cell r="A445">
            <v>41623</v>
          </cell>
          <cell r="B445">
            <v>9.52</v>
          </cell>
        </row>
        <row r="446">
          <cell r="A446">
            <v>41624</v>
          </cell>
          <cell r="B446">
            <v>9.4600000000000009</v>
          </cell>
        </row>
        <row r="447">
          <cell r="A447">
            <v>41625</v>
          </cell>
          <cell r="B447">
            <v>11.49</v>
          </cell>
        </row>
        <row r="448">
          <cell r="A448">
            <v>41626</v>
          </cell>
          <cell r="B448">
            <v>11.65</v>
          </cell>
        </row>
        <row r="449">
          <cell r="A449">
            <v>41627</v>
          </cell>
          <cell r="B449">
            <v>12.65</v>
          </cell>
        </row>
        <row r="450">
          <cell r="A450">
            <v>41628</v>
          </cell>
          <cell r="B450">
            <v>12.29</v>
          </cell>
        </row>
        <row r="451">
          <cell r="A451">
            <v>41629</v>
          </cell>
          <cell r="B451">
            <v>9.92</v>
          </cell>
        </row>
        <row r="452">
          <cell r="A452">
            <v>41630</v>
          </cell>
          <cell r="B452">
            <v>11</v>
          </cell>
        </row>
        <row r="453">
          <cell r="A453">
            <v>41631</v>
          </cell>
          <cell r="B453">
            <v>10.91</v>
          </cell>
        </row>
        <row r="454">
          <cell r="A454">
            <v>41632</v>
          </cell>
          <cell r="B454">
            <v>10.7</v>
          </cell>
        </row>
        <row r="455">
          <cell r="A455">
            <v>41633</v>
          </cell>
          <cell r="B455">
            <v>10.99</v>
          </cell>
        </row>
        <row r="456">
          <cell r="A456">
            <v>41634</v>
          </cell>
          <cell r="B456">
            <v>10.97</v>
          </cell>
        </row>
        <row r="457">
          <cell r="A457">
            <v>41635</v>
          </cell>
          <cell r="B457">
            <v>11.06</v>
          </cell>
        </row>
        <row r="458">
          <cell r="A458">
            <v>41636</v>
          </cell>
          <cell r="B458">
            <v>11.9</v>
          </cell>
        </row>
        <row r="459">
          <cell r="A459">
            <v>41637</v>
          </cell>
          <cell r="B459">
            <v>11.89</v>
          </cell>
        </row>
        <row r="460">
          <cell r="A460">
            <v>41638</v>
          </cell>
          <cell r="B460">
            <v>10.94</v>
          </cell>
        </row>
        <row r="461">
          <cell r="A461">
            <v>41639</v>
          </cell>
          <cell r="B461">
            <v>11.11</v>
          </cell>
        </row>
        <row r="462">
          <cell r="A462">
            <v>41640</v>
          </cell>
          <cell r="B462">
            <v>10.6</v>
          </cell>
        </row>
        <row r="463">
          <cell r="A463">
            <v>41641</v>
          </cell>
          <cell r="B463">
            <v>10.81</v>
          </cell>
        </row>
        <row r="464">
          <cell r="A464">
            <v>41642</v>
          </cell>
          <cell r="B464">
            <v>12.25</v>
          </cell>
        </row>
        <row r="465">
          <cell r="A465">
            <v>41643</v>
          </cell>
          <cell r="B465">
            <v>11.95</v>
          </cell>
        </row>
        <row r="466">
          <cell r="A466">
            <v>41644</v>
          </cell>
          <cell r="B466">
            <v>12.4</v>
          </cell>
        </row>
        <row r="467">
          <cell r="A467">
            <v>41645</v>
          </cell>
          <cell r="B467">
            <v>11.34</v>
          </cell>
        </row>
        <row r="468">
          <cell r="A468">
            <v>41646</v>
          </cell>
          <cell r="B468">
            <v>11.22</v>
          </cell>
        </row>
        <row r="469">
          <cell r="A469">
            <v>41647</v>
          </cell>
          <cell r="B469">
            <v>11.15</v>
          </cell>
        </row>
        <row r="470">
          <cell r="A470">
            <v>41648</v>
          </cell>
          <cell r="B470">
            <v>11.34</v>
          </cell>
        </row>
        <row r="471">
          <cell r="A471">
            <v>41649</v>
          </cell>
          <cell r="B471">
            <v>12.25</v>
          </cell>
        </row>
        <row r="472">
          <cell r="A472">
            <v>41650</v>
          </cell>
          <cell r="B472">
            <v>11.84</v>
          </cell>
        </row>
        <row r="473">
          <cell r="A473">
            <v>41651</v>
          </cell>
          <cell r="B473">
            <v>13.04</v>
          </cell>
        </row>
        <row r="474">
          <cell r="A474">
            <v>41652</v>
          </cell>
          <cell r="B474">
            <v>13.19</v>
          </cell>
        </row>
        <row r="475">
          <cell r="A475">
            <v>41653</v>
          </cell>
          <cell r="B475">
            <v>13.45</v>
          </cell>
        </row>
        <row r="476">
          <cell r="A476">
            <v>41654</v>
          </cell>
          <cell r="B476">
            <v>11.38</v>
          </cell>
        </row>
        <row r="477">
          <cell r="A477">
            <v>41655</v>
          </cell>
          <cell r="B477">
            <v>11.91</v>
          </cell>
        </row>
        <row r="478">
          <cell r="A478">
            <v>41656</v>
          </cell>
          <cell r="B478">
            <v>11.55</v>
          </cell>
        </row>
        <row r="479">
          <cell r="A479">
            <v>41657</v>
          </cell>
          <cell r="B479">
            <v>11.2</v>
          </cell>
        </row>
        <row r="480">
          <cell r="A480">
            <v>41658</v>
          </cell>
          <cell r="B480">
            <v>11.74</v>
          </cell>
        </row>
        <row r="481">
          <cell r="A481">
            <v>41659</v>
          </cell>
          <cell r="B481">
            <v>13.64</v>
          </cell>
        </row>
        <row r="482">
          <cell r="A482">
            <v>41660</v>
          </cell>
          <cell r="B482">
            <v>13.65</v>
          </cell>
        </row>
        <row r="483">
          <cell r="A483">
            <v>41661</v>
          </cell>
          <cell r="B483">
            <v>12.24</v>
          </cell>
        </row>
        <row r="484">
          <cell r="A484">
            <v>41662</v>
          </cell>
          <cell r="B484">
            <v>12.83</v>
          </cell>
        </row>
        <row r="485">
          <cell r="A485">
            <v>41663</v>
          </cell>
          <cell r="B485">
            <v>12.12</v>
          </cell>
        </row>
        <row r="486">
          <cell r="A486">
            <v>41664</v>
          </cell>
          <cell r="B486">
            <v>10.94</v>
          </cell>
        </row>
        <row r="487">
          <cell r="A487">
            <v>41665</v>
          </cell>
          <cell r="B487">
            <v>12.27</v>
          </cell>
        </row>
        <row r="488">
          <cell r="A488">
            <v>41666</v>
          </cell>
          <cell r="B488">
            <v>13.61</v>
          </cell>
        </row>
        <row r="489">
          <cell r="A489">
            <v>41667</v>
          </cell>
          <cell r="B489">
            <v>12.84</v>
          </cell>
        </row>
        <row r="490">
          <cell r="A490">
            <v>41668</v>
          </cell>
          <cell r="B490">
            <v>13.32</v>
          </cell>
        </row>
        <row r="491">
          <cell r="A491">
            <v>41669</v>
          </cell>
          <cell r="B491">
            <v>14.38</v>
          </cell>
        </row>
        <row r="492">
          <cell r="A492">
            <v>41670</v>
          </cell>
          <cell r="B492">
            <v>13.77</v>
          </cell>
        </row>
        <row r="493">
          <cell r="A493">
            <v>41671</v>
          </cell>
          <cell r="B493">
            <v>12.74</v>
          </cell>
        </row>
        <row r="494">
          <cell r="A494">
            <v>41672</v>
          </cell>
          <cell r="B494">
            <v>11.95</v>
          </cell>
        </row>
        <row r="495">
          <cell r="A495">
            <v>41673</v>
          </cell>
          <cell r="B495">
            <v>13.23</v>
          </cell>
        </row>
        <row r="496">
          <cell r="A496">
            <v>41674</v>
          </cell>
          <cell r="B496">
            <v>13.3</v>
          </cell>
        </row>
        <row r="497">
          <cell r="A497">
            <v>41675</v>
          </cell>
          <cell r="B497">
            <v>13.28</v>
          </cell>
        </row>
        <row r="498">
          <cell r="A498">
            <v>41676</v>
          </cell>
          <cell r="B498">
            <v>13.02</v>
          </cell>
        </row>
        <row r="499">
          <cell r="A499">
            <v>41677</v>
          </cell>
          <cell r="B499">
            <v>12.15</v>
          </cell>
        </row>
        <row r="500">
          <cell r="A500">
            <v>41678</v>
          </cell>
          <cell r="B500">
            <v>12.5</v>
          </cell>
        </row>
        <row r="501">
          <cell r="A501">
            <v>41679</v>
          </cell>
          <cell r="B501">
            <v>12.98</v>
          </cell>
        </row>
        <row r="502">
          <cell r="A502">
            <v>41680</v>
          </cell>
          <cell r="B502">
            <v>13.54</v>
          </cell>
        </row>
        <row r="503">
          <cell r="A503">
            <v>41681</v>
          </cell>
          <cell r="B503">
            <v>13.52</v>
          </cell>
        </row>
        <row r="504">
          <cell r="A504">
            <v>41682</v>
          </cell>
          <cell r="B504">
            <v>14.23</v>
          </cell>
        </row>
        <row r="505">
          <cell r="A505">
            <v>41683</v>
          </cell>
          <cell r="B505">
            <v>14.17</v>
          </cell>
        </row>
        <row r="506">
          <cell r="A506">
            <v>41684</v>
          </cell>
          <cell r="B506">
            <v>14.17</v>
          </cell>
        </row>
        <row r="507">
          <cell r="A507">
            <v>41685</v>
          </cell>
          <cell r="B507">
            <v>12.04</v>
          </cell>
        </row>
        <row r="508">
          <cell r="A508">
            <v>41686</v>
          </cell>
          <cell r="B508">
            <v>11.3</v>
          </cell>
        </row>
        <row r="509">
          <cell r="A509">
            <v>41687</v>
          </cell>
          <cell r="B509">
            <v>12.22</v>
          </cell>
        </row>
        <row r="510">
          <cell r="A510">
            <v>41688</v>
          </cell>
          <cell r="B510">
            <v>10.93</v>
          </cell>
        </row>
        <row r="511">
          <cell r="A511">
            <v>41689</v>
          </cell>
          <cell r="B511">
            <v>10.92</v>
          </cell>
        </row>
        <row r="512">
          <cell r="A512">
            <v>41690</v>
          </cell>
          <cell r="B512">
            <v>10.54</v>
          </cell>
        </row>
        <row r="513">
          <cell r="A513">
            <v>41691</v>
          </cell>
          <cell r="B513">
            <v>11.85</v>
          </cell>
        </row>
        <row r="514">
          <cell r="A514">
            <v>41692</v>
          </cell>
          <cell r="B514">
            <v>10.58</v>
          </cell>
        </row>
        <row r="515">
          <cell r="A515">
            <v>41693</v>
          </cell>
          <cell r="B515">
            <v>10.53</v>
          </cell>
        </row>
        <row r="516">
          <cell r="A516">
            <v>41694</v>
          </cell>
          <cell r="B516">
            <v>10.54</v>
          </cell>
        </row>
        <row r="517">
          <cell r="A517">
            <v>41695</v>
          </cell>
          <cell r="B517">
            <v>11.09</v>
          </cell>
        </row>
        <row r="518">
          <cell r="A518">
            <v>41696</v>
          </cell>
          <cell r="B518">
            <v>11.09</v>
          </cell>
        </row>
        <row r="519">
          <cell r="A519">
            <v>41697</v>
          </cell>
          <cell r="B519">
            <v>11.32</v>
          </cell>
        </row>
        <row r="520">
          <cell r="A520">
            <v>41698</v>
          </cell>
          <cell r="B520">
            <v>13.01</v>
          </cell>
        </row>
        <row r="521">
          <cell r="A521">
            <v>41699</v>
          </cell>
          <cell r="B521">
            <v>11.36</v>
          </cell>
        </row>
        <row r="522">
          <cell r="A522">
            <v>41700</v>
          </cell>
          <cell r="B522">
            <v>11.6</v>
          </cell>
        </row>
        <row r="523">
          <cell r="A523">
            <v>41701</v>
          </cell>
          <cell r="B523">
            <v>12.33</v>
          </cell>
        </row>
        <row r="524">
          <cell r="A524">
            <v>41702</v>
          </cell>
          <cell r="B524">
            <v>11.84</v>
          </cell>
        </row>
        <row r="525">
          <cell r="A525">
            <v>41703</v>
          </cell>
          <cell r="B525">
            <v>11.43</v>
          </cell>
        </row>
        <row r="526">
          <cell r="A526">
            <v>41704</v>
          </cell>
          <cell r="B526">
            <v>11.1</v>
          </cell>
        </row>
        <row r="527">
          <cell r="A527">
            <v>41705</v>
          </cell>
          <cell r="B527">
            <v>9.26</v>
          </cell>
        </row>
        <row r="528">
          <cell r="A528">
            <v>41706</v>
          </cell>
          <cell r="B528">
            <v>8.31</v>
          </cell>
        </row>
        <row r="529">
          <cell r="A529">
            <v>41707</v>
          </cell>
          <cell r="B529">
            <v>7.39</v>
          </cell>
        </row>
        <row r="530">
          <cell r="A530">
            <v>41708</v>
          </cell>
          <cell r="B530">
            <v>9.11</v>
          </cell>
        </row>
        <row r="531">
          <cell r="A531">
            <v>41709</v>
          </cell>
          <cell r="B531">
            <v>10.97</v>
          </cell>
        </row>
        <row r="532">
          <cell r="A532">
            <v>41710</v>
          </cell>
          <cell r="B532">
            <v>10.93</v>
          </cell>
        </row>
        <row r="533">
          <cell r="A533">
            <v>41711</v>
          </cell>
          <cell r="B533">
            <v>10.76</v>
          </cell>
        </row>
        <row r="534">
          <cell r="A534">
            <v>41712</v>
          </cell>
          <cell r="B534">
            <v>10.94</v>
          </cell>
        </row>
        <row r="535">
          <cell r="A535">
            <v>41713</v>
          </cell>
          <cell r="B535">
            <v>8.43</v>
          </cell>
        </row>
        <row r="536">
          <cell r="A536">
            <v>41714</v>
          </cell>
          <cell r="B536">
            <v>7.67</v>
          </cell>
        </row>
        <row r="537">
          <cell r="A537">
            <v>41715</v>
          </cell>
          <cell r="B537">
            <v>8.69</v>
          </cell>
        </row>
        <row r="538">
          <cell r="A538">
            <v>41716</v>
          </cell>
          <cell r="B538">
            <v>9.1199999999999992</v>
          </cell>
        </row>
        <row r="539">
          <cell r="A539">
            <v>41717</v>
          </cell>
          <cell r="B539">
            <v>8.9700000000000006</v>
          </cell>
        </row>
        <row r="540">
          <cell r="A540">
            <v>41718</v>
          </cell>
          <cell r="B540">
            <v>9.58</v>
          </cell>
        </row>
        <row r="541">
          <cell r="A541">
            <v>41719</v>
          </cell>
          <cell r="B541">
            <v>9.82</v>
          </cell>
        </row>
        <row r="542">
          <cell r="A542">
            <v>41720</v>
          </cell>
          <cell r="B542">
            <v>10.11</v>
          </cell>
        </row>
        <row r="543">
          <cell r="A543">
            <v>41721</v>
          </cell>
          <cell r="B543">
            <v>10.48</v>
          </cell>
        </row>
        <row r="544">
          <cell r="A544">
            <v>41722</v>
          </cell>
          <cell r="B544">
            <v>11.84</v>
          </cell>
        </row>
        <row r="545">
          <cell r="A545">
            <v>41723</v>
          </cell>
          <cell r="B545">
            <v>10.74</v>
          </cell>
        </row>
        <row r="546">
          <cell r="A546">
            <v>41724</v>
          </cell>
          <cell r="B546">
            <v>11.01</v>
          </cell>
        </row>
        <row r="547">
          <cell r="A547">
            <v>41725</v>
          </cell>
          <cell r="B547">
            <v>11.68</v>
          </cell>
        </row>
        <row r="548">
          <cell r="A548">
            <v>41726</v>
          </cell>
          <cell r="B548">
            <v>11.59</v>
          </cell>
        </row>
        <row r="549">
          <cell r="A549">
            <v>41727</v>
          </cell>
          <cell r="B549">
            <v>7.99</v>
          </cell>
        </row>
        <row r="550">
          <cell r="A550">
            <v>41728</v>
          </cell>
          <cell r="B550">
            <v>6.63</v>
          </cell>
        </row>
        <row r="551">
          <cell r="A551">
            <v>41729</v>
          </cell>
          <cell r="B551">
            <v>7.41</v>
          </cell>
        </row>
        <row r="552">
          <cell r="A552">
            <v>41730</v>
          </cell>
          <cell r="B552">
            <v>6.94</v>
          </cell>
        </row>
        <row r="553">
          <cell r="A553">
            <v>41731</v>
          </cell>
          <cell r="B553">
            <v>6.84</v>
          </cell>
        </row>
        <row r="554">
          <cell r="A554">
            <v>41732</v>
          </cell>
          <cell r="B554">
            <v>7.28</v>
          </cell>
        </row>
        <row r="555">
          <cell r="A555">
            <v>41733</v>
          </cell>
          <cell r="B555">
            <v>6.87</v>
          </cell>
        </row>
        <row r="556">
          <cell r="A556">
            <v>41734</v>
          </cell>
          <cell r="B556">
            <v>6.93</v>
          </cell>
        </row>
        <row r="557">
          <cell r="A557">
            <v>41735</v>
          </cell>
          <cell r="B557">
            <v>7.03</v>
          </cell>
        </row>
        <row r="558">
          <cell r="A558">
            <v>41736</v>
          </cell>
          <cell r="B558">
            <v>7.91</v>
          </cell>
        </row>
        <row r="559">
          <cell r="A559">
            <v>41737</v>
          </cell>
          <cell r="B559">
            <v>8.0299999999999994</v>
          </cell>
        </row>
        <row r="560">
          <cell r="A560">
            <v>41738</v>
          </cell>
          <cell r="B560">
            <v>7.27</v>
          </cell>
        </row>
        <row r="561">
          <cell r="A561">
            <v>41739</v>
          </cell>
          <cell r="B561">
            <v>7.34</v>
          </cell>
        </row>
        <row r="562">
          <cell r="A562">
            <v>41740</v>
          </cell>
          <cell r="B562">
            <v>6.57</v>
          </cell>
        </row>
        <row r="563">
          <cell r="A563">
            <v>41741</v>
          </cell>
          <cell r="B563">
            <v>7.09</v>
          </cell>
        </row>
        <row r="564">
          <cell r="A564">
            <v>41742</v>
          </cell>
          <cell r="B564">
            <v>6.13</v>
          </cell>
        </row>
        <row r="565">
          <cell r="A565">
            <v>41743</v>
          </cell>
          <cell r="B565">
            <v>6.23</v>
          </cell>
        </row>
        <row r="566">
          <cell r="A566">
            <v>41744</v>
          </cell>
          <cell r="B566">
            <v>6.24</v>
          </cell>
        </row>
        <row r="567">
          <cell r="A567">
            <v>41745</v>
          </cell>
          <cell r="B567">
            <v>6.05</v>
          </cell>
        </row>
        <row r="568">
          <cell r="A568">
            <v>41746</v>
          </cell>
          <cell r="B568">
            <v>6.35</v>
          </cell>
        </row>
        <row r="569">
          <cell r="A569">
            <v>41747</v>
          </cell>
          <cell r="B569">
            <v>5.74</v>
          </cell>
        </row>
        <row r="570">
          <cell r="A570">
            <v>41748</v>
          </cell>
          <cell r="B570">
            <v>6.31</v>
          </cell>
        </row>
        <row r="571">
          <cell r="A571">
            <v>41749</v>
          </cell>
          <cell r="B571">
            <v>8.0500000000000007</v>
          </cell>
        </row>
        <row r="572">
          <cell r="A572">
            <v>41750</v>
          </cell>
          <cell r="B572">
            <v>6.11</v>
          </cell>
        </row>
        <row r="573">
          <cell r="A573">
            <v>41751</v>
          </cell>
          <cell r="B573">
            <v>6.38</v>
          </cell>
        </row>
        <row r="574">
          <cell r="A574">
            <v>41752</v>
          </cell>
          <cell r="B574">
            <v>6.67</v>
          </cell>
        </row>
        <row r="575">
          <cell r="A575">
            <v>41753</v>
          </cell>
          <cell r="B575">
            <v>6.02</v>
          </cell>
        </row>
        <row r="576">
          <cell r="A576">
            <v>41754</v>
          </cell>
          <cell r="B576">
            <v>6.74</v>
          </cell>
        </row>
        <row r="577">
          <cell r="A577">
            <v>41755</v>
          </cell>
          <cell r="B577">
            <v>6.38</v>
          </cell>
        </row>
        <row r="578">
          <cell r="A578">
            <v>41756</v>
          </cell>
          <cell r="B578">
            <v>6.8</v>
          </cell>
        </row>
        <row r="579">
          <cell r="A579">
            <v>41757</v>
          </cell>
          <cell r="B579">
            <v>6.56</v>
          </cell>
        </row>
        <row r="580">
          <cell r="A580">
            <v>41758</v>
          </cell>
          <cell r="B580">
            <v>5.97</v>
          </cell>
        </row>
        <row r="581">
          <cell r="A581">
            <v>41759</v>
          </cell>
          <cell r="B581">
            <v>5.73</v>
          </cell>
        </row>
        <row r="582">
          <cell r="A582">
            <v>41760</v>
          </cell>
          <cell r="B582">
            <v>5.8</v>
          </cell>
        </row>
        <row r="583">
          <cell r="A583">
            <v>41761</v>
          </cell>
          <cell r="B583">
            <v>6.46</v>
          </cell>
        </row>
        <row r="584">
          <cell r="A584">
            <v>41762</v>
          </cell>
          <cell r="B584">
            <v>5.66</v>
          </cell>
        </row>
        <row r="585">
          <cell r="A585">
            <v>41763</v>
          </cell>
          <cell r="B585">
            <v>5.17</v>
          </cell>
        </row>
        <row r="586">
          <cell r="A586">
            <v>41764</v>
          </cell>
          <cell r="B586">
            <v>5.33</v>
          </cell>
        </row>
        <row r="587">
          <cell r="A587">
            <v>41765</v>
          </cell>
          <cell r="B587">
            <v>5.22</v>
          </cell>
        </row>
        <row r="588">
          <cell r="A588">
            <v>41766</v>
          </cell>
          <cell r="B588">
            <v>5.65</v>
          </cell>
        </row>
        <row r="589">
          <cell r="A589">
            <v>41767</v>
          </cell>
          <cell r="B589">
            <v>6.04</v>
          </cell>
        </row>
        <row r="590">
          <cell r="A590">
            <v>41768</v>
          </cell>
          <cell r="B590">
            <v>5.26</v>
          </cell>
        </row>
        <row r="591">
          <cell r="A591">
            <v>41769</v>
          </cell>
          <cell r="B591">
            <v>5.33</v>
          </cell>
        </row>
        <row r="592">
          <cell r="A592">
            <v>41770</v>
          </cell>
          <cell r="B592">
            <v>5.81</v>
          </cell>
        </row>
        <row r="593">
          <cell r="A593">
            <v>41771</v>
          </cell>
          <cell r="B593">
            <v>5.59</v>
          </cell>
        </row>
        <row r="594">
          <cell r="A594">
            <v>41772</v>
          </cell>
          <cell r="B594">
            <v>5.34</v>
          </cell>
        </row>
        <row r="595">
          <cell r="A595">
            <v>41773</v>
          </cell>
          <cell r="B595">
            <v>4.63</v>
          </cell>
        </row>
        <row r="596">
          <cell r="A596">
            <v>41774</v>
          </cell>
          <cell r="B596">
            <v>4.08</v>
          </cell>
        </row>
        <row r="597">
          <cell r="A597">
            <v>41775</v>
          </cell>
          <cell r="B597">
            <v>3.64</v>
          </cell>
        </row>
        <row r="598">
          <cell r="A598">
            <v>41776</v>
          </cell>
          <cell r="B598">
            <v>3.15</v>
          </cell>
        </row>
        <row r="599">
          <cell r="A599">
            <v>41777</v>
          </cell>
          <cell r="B599">
            <v>3.13</v>
          </cell>
        </row>
        <row r="600">
          <cell r="A600">
            <v>41778</v>
          </cell>
          <cell r="B600">
            <v>3.27</v>
          </cell>
        </row>
        <row r="601">
          <cell r="A601">
            <v>41779</v>
          </cell>
          <cell r="B601">
            <v>3.67</v>
          </cell>
        </row>
        <row r="602">
          <cell r="A602">
            <v>41780</v>
          </cell>
          <cell r="B602">
            <v>3.47</v>
          </cell>
        </row>
        <row r="603">
          <cell r="A603">
            <v>41781</v>
          </cell>
          <cell r="B603">
            <v>3.78</v>
          </cell>
        </row>
        <row r="604">
          <cell r="A604">
            <v>41782</v>
          </cell>
          <cell r="B604">
            <v>4.38</v>
          </cell>
        </row>
        <row r="605">
          <cell r="A605">
            <v>41783</v>
          </cell>
          <cell r="B605">
            <v>4.5599999999999996</v>
          </cell>
        </row>
        <row r="606">
          <cell r="A606">
            <v>41784</v>
          </cell>
          <cell r="B606">
            <v>4.0999999999999996</v>
          </cell>
        </row>
        <row r="607">
          <cell r="A607">
            <v>41785</v>
          </cell>
          <cell r="B607">
            <v>4.1399999999999997</v>
          </cell>
        </row>
        <row r="608">
          <cell r="A608">
            <v>41786</v>
          </cell>
          <cell r="B608">
            <v>4.26</v>
          </cell>
        </row>
        <row r="609">
          <cell r="A609">
            <v>41787</v>
          </cell>
          <cell r="B609">
            <v>4.79</v>
          </cell>
        </row>
        <row r="610">
          <cell r="A610">
            <v>41788</v>
          </cell>
          <cell r="B610">
            <v>4.46</v>
          </cell>
        </row>
        <row r="611">
          <cell r="A611">
            <v>41789</v>
          </cell>
          <cell r="B611">
            <v>4.28</v>
          </cell>
        </row>
        <row r="612">
          <cell r="A612">
            <v>41790</v>
          </cell>
          <cell r="B612">
            <v>3.58</v>
          </cell>
        </row>
        <row r="613">
          <cell r="A613">
            <v>41791</v>
          </cell>
          <cell r="B613">
            <v>3.4</v>
          </cell>
        </row>
        <row r="614">
          <cell r="A614">
            <v>41792</v>
          </cell>
          <cell r="B614">
            <v>3.66</v>
          </cell>
        </row>
        <row r="615">
          <cell r="A615">
            <v>41793</v>
          </cell>
          <cell r="B615">
            <v>3.76</v>
          </cell>
        </row>
        <row r="616">
          <cell r="A616">
            <v>41794</v>
          </cell>
          <cell r="B616">
            <v>4.7699999999999996</v>
          </cell>
        </row>
        <row r="617">
          <cell r="A617">
            <v>41795</v>
          </cell>
          <cell r="B617">
            <v>3.98</v>
          </cell>
        </row>
        <row r="618">
          <cell r="A618">
            <v>41796</v>
          </cell>
          <cell r="B618">
            <v>3.43</v>
          </cell>
        </row>
        <row r="619">
          <cell r="A619">
            <v>41797</v>
          </cell>
          <cell r="B619">
            <v>3.03</v>
          </cell>
        </row>
        <row r="620">
          <cell r="A620">
            <v>41798</v>
          </cell>
          <cell r="B620">
            <v>3.08</v>
          </cell>
        </row>
        <row r="621">
          <cell r="A621">
            <v>41799</v>
          </cell>
          <cell r="B621">
            <v>2.8</v>
          </cell>
        </row>
        <row r="622">
          <cell r="A622">
            <v>41800</v>
          </cell>
          <cell r="B622">
            <v>3.32</v>
          </cell>
        </row>
        <row r="623">
          <cell r="A623">
            <v>41801</v>
          </cell>
          <cell r="B623">
            <v>3.3</v>
          </cell>
        </row>
        <row r="624">
          <cell r="A624">
            <v>41802</v>
          </cell>
          <cell r="B624">
            <v>3.13</v>
          </cell>
        </row>
        <row r="625">
          <cell r="A625">
            <v>41803</v>
          </cell>
          <cell r="B625">
            <v>2.92</v>
          </cell>
        </row>
        <row r="626">
          <cell r="A626">
            <v>41804</v>
          </cell>
          <cell r="B626">
            <v>2.66</v>
          </cell>
        </row>
        <row r="627">
          <cell r="A627">
            <v>41805</v>
          </cell>
          <cell r="B627">
            <v>2.74</v>
          </cell>
        </row>
        <row r="628">
          <cell r="A628">
            <v>41806</v>
          </cell>
          <cell r="B628">
            <v>3.08</v>
          </cell>
        </row>
        <row r="629">
          <cell r="A629">
            <v>41807</v>
          </cell>
          <cell r="B629">
            <v>3.03</v>
          </cell>
        </row>
        <row r="630">
          <cell r="A630">
            <v>41808</v>
          </cell>
          <cell r="B630">
            <v>2.89</v>
          </cell>
        </row>
        <row r="631">
          <cell r="A631">
            <v>41809</v>
          </cell>
          <cell r="B631">
            <v>2.89</v>
          </cell>
        </row>
        <row r="632">
          <cell r="A632">
            <v>41810</v>
          </cell>
          <cell r="B632">
            <v>2.84</v>
          </cell>
        </row>
        <row r="633">
          <cell r="A633">
            <v>41811</v>
          </cell>
          <cell r="B633">
            <v>2.6</v>
          </cell>
        </row>
        <row r="634">
          <cell r="A634">
            <v>41812</v>
          </cell>
          <cell r="B634">
            <v>2.6</v>
          </cell>
        </row>
        <row r="635">
          <cell r="A635">
            <v>41813</v>
          </cell>
          <cell r="B635">
            <v>2.79</v>
          </cell>
        </row>
        <row r="636">
          <cell r="A636">
            <v>41814</v>
          </cell>
          <cell r="B636">
            <v>2.82</v>
          </cell>
        </row>
        <row r="637">
          <cell r="A637">
            <v>41815</v>
          </cell>
          <cell r="B637">
            <v>2.87</v>
          </cell>
        </row>
        <row r="638">
          <cell r="A638">
            <v>41816</v>
          </cell>
          <cell r="B638">
            <v>3.08</v>
          </cell>
        </row>
        <row r="639">
          <cell r="A639">
            <v>41817</v>
          </cell>
          <cell r="B639">
            <v>3.01</v>
          </cell>
        </row>
        <row r="640">
          <cell r="A640">
            <v>41818</v>
          </cell>
          <cell r="B640">
            <v>2.81</v>
          </cell>
        </row>
        <row r="641">
          <cell r="A641">
            <v>41819</v>
          </cell>
          <cell r="B641">
            <v>2.9</v>
          </cell>
        </row>
        <row r="642">
          <cell r="A642">
            <v>41820</v>
          </cell>
          <cell r="B642">
            <v>3.03</v>
          </cell>
        </row>
        <row r="643">
          <cell r="A643">
            <v>41821</v>
          </cell>
          <cell r="B643">
            <v>2.99</v>
          </cell>
        </row>
        <row r="644">
          <cell r="A644">
            <v>41822</v>
          </cell>
          <cell r="B644">
            <v>2.88</v>
          </cell>
        </row>
        <row r="645">
          <cell r="A645">
            <v>41823</v>
          </cell>
          <cell r="B645">
            <v>2.84</v>
          </cell>
        </row>
        <row r="646">
          <cell r="A646">
            <v>41824</v>
          </cell>
          <cell r="B646">
            <v>2.87</v>
          </cell>
        </row>
        <row r="647">
          <cell r="A647">
            <v>41825</v>
          </cell>
          <cell r="B647">
            <v>2.63</v>
          </cell>
        </row>
        <row r="648">
          <cell r="A648">
            <v>41826</v>
          </cell>
          <cell r="B648">
            <v>2.73</v>
          </cell>
        </row>
        <row r="649">
          <cell r="A649">
            <v>41827</v>
          </cell>
          <cell r="B649">
            <v>3.03</v>
          </cell>
        </row>
        <row r="650">
          <cell r="A650">
            <v>41828</v>
          </cell>
          <cell r="B650">
            <v>3.16</v>
          </cell>
        </row>
        <row r="651">
          <cell r="A651">
            <v>41829</v>
          </cell>
          <cell r="B651">
            <v>3.09</v>
          </cell>
        </row>
        <row r="652">
          <cell r="A652">
            <v>41830</v>
          </cell>
          <cell r="B652">
            <v>2.9</v>
          </cell>
        </row>
        <row r="653">
          <cell r="A653">
            <v>41831</v>
          </cell>
          <cell r="B653">
            <v>2.77</v>
          </cell>
        </row>
        <row r="654">
          <cell r="A654">
            <v>41832</v>
          </cell>
          <cell r="B654">
            <v>2.4700000000000002</v>
          </cell>
        </row>
        <row r="655">
          <cell r="A655">
            <v>41833</v>
          </cell>
          <cell r="B655">
            <v>2.59</v>
          </cell>
        </row>
        <row r="656">
          <cell r="A656">
            <v>41834</v>
          </cell>
          <cell r="B656">
            <v>2.9</v>
          </cell>
        </row>
        <row r="657">
          <cell r="A657">
            <v>41835</v>
          </cell>
          <cell r="B657">
            <v>2.86</v>
          </cell>
        </row>
        <row r="658">
          <cell r="A658">
            <v>41836</v>
          </cell>
          <cell r="B658">
            <v>2.85</v>
          </cell>
        </row>
        <row r="659">
          <cell r="A659">
            <v>41837</v>
          </cell>
          <cell r="B659">
            <v>2.7</v>
          </cell>
        </row>
        <row r="660">
          <cell r="A660">
            <v>41838</v>
          </cell>
          <cell r="B660">
            <v>2.58</v>
          </cell>
        </row>
        <row r="661">
          <cell r="A661">
            <v>41839</v>
          </cell>
          <cell r="B661">
            <v>2.4300000000000002</v>
          </cell>
        </row>
        <row r="662">
          <cell r="A662">
            <v>41840</v>
          </cell>
          <cell r="B662">
            <v>2.5099999999999998</v>
          </cell>
        </row>
        <row r="663">
          <cell r="A663">
            <v>41841</v>
          </cell>
          <cell r="B663">
            <v>2.68</v>
          </cell>
        </row>
        <row r="664">
          <cell r="A664">
            <v>41842</v>
          </cell>
          <cell r="B664">
            <v>2.61</v>
          </cell>
        </row>
        <row r="665">
          <cell r="A665">
            <v>41843</v>
          </cell>
          <cell r="B665">
            <v>2.57</v>
          </cell>
        </row>
        <row r="666">
          <cell r="A666">
            <v>41844</v>
          </cell>
          <cell r="B666">
            <v>2.61</v>
          </cell>
        </row>
        <row r="667">
          <cell r="A667">
            <v>41845</v>
          </cell>
          <cell r="B667">
            <v>2.5</v>
          </cell>
        </row>
        <row r="668">
          <cell r="A668">
            <v>41846</v>
          </cell>
          <cell r="B668">
            <v>2.2599999999999998</v>
          </cell>
        </row>
        <row r="669">
          <cell r="A669">
            <v>41847</v>
          </cell>
          <cell r="B669">
            <v>2.36</v>
          </cell>
        </row>
        <row r="670">
          <cell r="A670">
            <v>41848</v>
          </cell>
          <cell r="B670">
            <v>2.62</v>
          </cell>
        </row>
        <row r="671">
          <cell r="A671">
            <v>41849</v>
          </cell>
          <cell r="B671">
            <v>2.66</v>
          </cell>
        </row>
        <row r="672">
          <cell r="A672">
            <v>41850</v>
          </cell>
          <cell r="B672">
            <v>2.61</v>
          </cell>
        </row>
        <row r="673">
          <cell r="A673">
            <v>41851</v>
          </cell>
          <cell r="B673">
            <v>2.67</v>
          </cell>
        </row>
        <row r="674">
          <cell r="A674">
            <v>41852</v>
          </cell>
          <cell r="B674">
            <v>2.7</v>
          </cell>
        </row>
        <row r="675">
          <cell r="A675">
            <v>41853</v>
          </cell>
          <cell r="B675">
            <v>2.54</v>
          </cell>
        </row>
        <row r="676">
          <cell r="A676">
            <v>41854</v>
          </cell>
          <cell r="B676">
            <v>2.5499999999999998</v>
          </cell>
        </row>
        <row r="677">
          <cell r="A677">
            <v>41855</v>
          </cell>
          <cell r="B677">
            <v>2.71</v>
          </cell>
        </row>
        <row r="678">
          <cell r="A678">
            <v>41856</v>
          </cell>
          <cell r="B678">
            <v>2.75</v>
          </cell>
        </row>
        <row r="679">
          <cell r="A679">
            <v>41857</v>
          </cell>
          <cell r="B679">
            <v>2.64</v>
          </cell>
        </row>
        <row r="680">
          <cell r="A680">
            <v>41858</v>
          </cell>
          <cell r="B680">
            <v>2.68</v>
          </cell>
        </row>
        <row r="681">
          <cell r="A681">
            <v>41859</v>
          </cell>
          <cell r="B681">
            <v>2.68</v>
          </cell>
        </row>
        <row r="682">
          <cell r="A682">
            <v>41860</v>
          </cell>
          <cell r="B682">
            <v>2.4900000000000002</v>
          </cell>
        </row>
        <row r="683">
          <cell r="A683">
            <v>41861</v>
          </cell>
          <cell r="B683">
            <v>2.6</v>
          </cell>
        </row>
        <row r="684">
          <cell r="A684">
            <v>41862</v>
          </cell>
          <cell r="B684">
            <v>2.98</v>
          </cell>
        </row>
        <row r="685">
          <cell r="A685">
            <v>41863</v>
          </cell>
          <cell r="B685">
            <v>3.03</v>
          </cell>
        </row>
        <row r="686">
          <cell r="A686">
            <v>41864</v>
          </cell>
          <cell r="B686">
            <v>2.96</v>
          </cell>
        </row>
        <row r="687">
          <cell r="A687">
            <v>41865</v>
          </cell>
          <cell r="B687">
            <v>3.1</v>
          </cell>
        </row>
        <row r="688">
          <cell r="A688">
            <v>41866</v>
          </cell>
          <cell r="B688">
            <v>3.05</v>
          </cell>
        </row>
        <row r="689">
          <cell r="A689">
            <v>41867</v>
          </cell>
          <cell r="B689">
            <v>2.76</v>
          </cell>
        </row>
        <row r="690">
          <cell r="A690">
            <v>41868</v>
          </cell>
          <cell r="B690">
            <v>2.82</v>
          </cell>
        </row>
        <row r="691">
          <cell r="A691">
            <v>41869</v>
          </cell>
          <cell r="B691">
            <v>3.13</v>
          </cell>
        </row>
        <row r="692">
          <cell r="A692">
            <v>41870</v>
          </cell>
          <cell r="B692">
            <v>3.32</v>
          </cell>
        </row>
        <row r="693">
          <cell r="A693">
            <v>41871</v>
          </cell>
          <cell r="B693">
            <v>3.49</v>
          </cell>
        </row>
        <row r="694">
          <cell r="A694">
            <v>41872</v>
          </cell>
          <cell r="B694">
            <v>3.67</v>
          </cell>
        </row>
        <row r="695">
          <cell r="A695">
            <v>41873</v>
          </cell>
          <cell r="B695">
            <v>3.34</v>
          </cell>
        </row>
        <row r="696">
          <cell r="A696">
            <v>41874</v>
          </cell>
          <cell r="B696">
            <v>3.27</v>
          </cell>
        </row>
        <row r="697">
          <cell r="A697">
            <v>41875</v>
          </cell>
          <cell r="B697">
            <v>3.35</v>
          </cell>
        </row>
        <row r="698">
          <cell r="A698">
            <v>41876</v>
          </cell>
          <cell r="B698">
            <v>3.27</v>
          </cell>
        </row>
        <row r="699">
          <cell r="A699">
            <v>41877</v>
          </cell>
          <cell r="B699">
            <v>3.43</v>
          </cell>
        </row>
        <row r="700">
          <cell r="A700">
            <v>41878</v>
          </cell>
          <cell r="B700">
            <v>3.46</v>
          </cell>
        </row>
        <row r="701">
          <cell r="A701">
            <v>41879</v>
          </cell>
          <cell r="B701">
            <v>3.25</v>
          </cell>
        </row>
        <row r="702">
          <cell r="A702">
            <v>41880</v>
          </cell>
          <cell r="B702">
            <v>3.32</v>
          </cell>
        </row>
        <row r="703">
          <cell r="A703">
            <v>41881</v>
          </cell>
          <cell r="B703">
            <v>3.08</v>
          </cell>
        </row>
        <row r="704">
          <cell r="A704">
            <v>41882</v>
          </cell>
          <cell r="B704">
            <v>2.89</v>
          </cell>
        </row>
        <row r="705">
          <cell r="A705">
            <v>41883</v>
          </cell>
          <cell r="B705">
            <v>3.18</v>
          </cell>
        </row>
        <row r="706">
          <cell r="A706">
            <v>41884</v>
          </cell>
          <cell r="B706">
            <v>3.14</v>
          </cell>
        </row>
        <row r="707">
          <cell r="A707">
            <v>41885</v>
          </cell>
          <cell r="B707">
            <v>3.22</v>
          </cell>
        </row>
        <row r="708">
          <cell r="A708">
            <v>41886</v>
          </cell>
          <cell r="B708">
            <v>3.2</v>
          </cell>
        </row>
        <row r="709">
          <cell r="A709">
            <v>41887</v>
          </cell>
          <cell r="B709">
            <v>2.99</v>
          </cell>
        </row>
        <row r="710">
          <cell r="A710">
            <v>41888</v>
          </cell>
          <cell r="B710">
            <v>2.77</v>
          </cell>
        </row>
        <row r="711">
          <cell r="A711">
            <v>41889</v>
          </cell>
          <cell r="B711">
            <v>2.87</v>
          </cell>
        </row>
        <row r="712">
          <cell r="A712">
            <v>41890</v>
          </cell>
          <cell r="B712">
            <v>3.14</v>
          </cell>
        </row>
        <row r="713">
          <cell r="A713">
            <v>41891</v>
          </cell>
          <cell r="B713">
            <v>3.17</v>
          </cell>
        </row>
        <row r="714">
          <cell r="A714">
            <v>41892</v>
          </cell>
          <cell r="B714">
            <v>3.2</v>
          </cell>
        </row>
        <row r="715">
          <cell r="A715">
            <v>41893</v>
          </cell>
          <cell r="B715">
            <v>3.26</v>
          </cell>
        </row>
        <row r="716">
          <cell r="A716">
            <v>41894</v>
          </cell>
          <cell r="B716">
            <v>3.19</v>
          </cell>
        </row>
        <row r="717">
          <cell r="A717">
            <v>41895</v>
          </cell>
          <cell r="B717">
            <v>2.98</v>
          </cell>
        </row>
        <row r="718">
          <cell r="A718">
            <v>41896</v>
          </cell>
          <cell r="B718">
            <v>3.01</v>
          </cell>
        </row>
        <row r="719">
          <cell r="A719">
            <v>41897</v>
          </cell>
          <cell r="B719">
            <v>3.34</v>
          </cell>
        </row>
        <row r="720">
          <cell r="A720">
            <v>41898</v>
          </cell>
          <cell r="B720">
            <v>3.13</v>
          </cell>
        </row>
        <row r="721">
          <cell r="A721">
            <v>41899</v>
          </cell>
          <cell r="B721">
            <v>2.98</v>
          </cell>
        </row>
        <row r="722">
          <cell r="A722">
            <v>41900</v>
          </cell>
          <cell r="B722">
            <v>3.07</v>
          </cell>
        </row>
        <row r="723">
          <cell r="A723">
            <v>41901</v>
          </cell>
          <cell r="B723">
            <v>3.13</v>
          </cell>
        </row>
        <row r="724">
          <cell r="A724">
            <v>41902</v>
          </cell>
          <cell r="B724">
            <v>3.03</v>
          </cell>
        </row>
        <row r="725">
          <cell r="A725">
            <v>41903</v>
          </cell>
          <cell r="B725">
            <v>3.16</v>
          </cell>
        </row>
        <row r="726">
          <cell r="A726">
            <v>41904</v>
          </cell>
          <cell r="B726">
            <v>3.61</v>
          </cell>
        </row>
        <row r="727">
          <cell r="A727">
            <v>41905</v>
          </cell>
          <cell r="B727">
            <v>3.71</v>
          </cell>
        </row>
        <row r="728">
          <cell r="A728">
            <v>41906</v>
          </cell>
          <cell r="B728">
            <v>3.83</v>
          </cell>
        </row>
        <row r="729">
          <cell r="A729">
            <v>41907</v>
          </cell>
          <cell r="B729">
            <v>3.71</v>
          </cell>
        </row>
        <row r="730">
          <cell r="A730">
            <v>41908</v>
          </cell>
          <cell r="B730">
            <v>3.33</v>
          </cell>
        </row>
        <row r="731">
          <cell r="A731">
            <v>41909</v>
          </cell>
          <cell r="B731">
            <v>3.08</v>
          </cell>
        </row>
        <row r="732">
          <cell r="A732">
            <v>41910</v>
          </cell>
          <cell r="B732">
            <v>2.95</v>
          </cell>
        </row>
        <row r="733">
          <cell r="A733">
            <v>41911</v>
          </cell>
          <cell r="B733">
            <v>3.26</v>
          </cell>
        </row>
        <row r="734">
          <cell r="A734">
            <v>41912</v>
          </cell>
          <cell r="B734">
            <v>3.24</v>
          </cell>
        </row>
        <row r="735">
          <cell r="A735">
            <v>41913</v>
          </cell>
          <cell r="B735">
            <v>3.28</v>
          </cell>
        </row>
        <row r="736">
          <cell r="A736">
            <v>41914</v>
          </cell>
          <cell r="B736">
            <v>3.32</v>
          </cell>
        </row>
        <row r="737">
          <cell r="A737">
            <v>41915</v>
          </cell>
          <cell r="B737">
            <v>3.26</v>
          </cell>
        </row>
        <row r="738">
          <cell r="A738">
            <v>41916</v>
          </cell>
          <cell r="B738">
            <v>3.65</v>
          </cell>
        </row>
        <row r="739">
          <cell r="A739">
            <v>41917</v>
          </cell>
          <cell r="B739">
            <v>4.33</v>
          </cell>
        </row>
        <row r="740">
          <cell r="A740">
            <v>41918</v>
          </cell>
          <cell r="B740">
            <v>4.97</v>
          </cell>
        </row>
        <row r="741">
          <cell r="A741">
            <v>41919</v>
          </cell>
          <cell r="B741">
            <v>5.58</v>
          </cell>
        </row>
        <row r="742">
          <cell r="A742">
            <v>41920</v>
          </cell>
          <cell r="B742">
            <v>5.51</v>
          </cell>
        </row>
        <row r="743">
          <cell r="A743">
            <v>41921</v>
          </cell>
          <cell r="B743">
            <v>5.58</v>
          </cell>
        </row>
        <row r="744">
          <cell r="A744">
            <v>41922</v>
          </cell>
          <cell r="B744">
            <v>5.14</v>
          </cell>
        </row>
        <row r="745">
          <cell r="A745">
            <v>41923</v>
          </cell>
          <cell r="B745">
            <v>5.1100000000000003</v>
          </cell>
        </row>
        <row r="746">
          <cell r="A746">
            <v>41924</v>
          </cell>
          <cell r="B746">
            <v>6.53</v>
          </cell>
        </row>
        <row r="747">
          <cell r="A747">
            <v>41925</v>
          </cell>
          <cell r="B747">
            <v>7.42</v>
          </cell>
        </row>
        <row r="748">
          <cell r="A748">
            <v>41926</v>
          </cell>
          <cell r="B748">
            <v>7</v>
          </cell>
        </row>
        <row r="749">
          <cell r="A749">
            <v>41927</v>
          </cell>
          <cell r="B749">
            <v>6.45</v>
          </cell>
        </row>
        <row r="750">
          <cell r="A750">
            <v>41928</v>
          </cell>
          <cell r="B750">
            <v>5.58</v>
          </cell>
        </row>
        <row r="751">
          <cell r="A751">
            <v>41929</v>
          </cell>
          <cell r="B751">
            <v>4.93</v>
          </cell>
        </row>
        <row r="752">
          <cell r="A752">
            <v>41930</v>
          </cell>
          <cell r="B752">
            <v>4.24</v>
          </cell>
        </row>
        <row r="753">
          <cell r="A753">
            <v>41931</v>
          </cell>
          <cell r="B753">
            <v>4.28</v>
          </cell>
        </row>
        <row r="754">
          <cell r="A754">
            <v>41932</v>
          </cell>
          <cell r="B754">
            <v>5.21</v>
          </cell>
        </row>
        <row r="755">
          <cell r="A755">
            <v>41933</v>
          </cell>
          <cell r="B755">
            <v>6.38</v>
          </cell>
        </row>
        <row r="756">
          <cell r="A756">
            <v>41934</v>
          </cell>
          <cell r="B756">
            <v>7.17</v>
          </cell>
        </row>
        <row r="757">
          <cell r="A757">
            <v>41935</v>
          </cell>
          <cell r="B757">
            <v>6.13</v>
          </cell>
        </row>
        <row r="758">
          <cell r="A758">
            <v>41936</v>
          </cell>
          <cell r="B758">
            <v>5.73</v>
          </cell>
        </row>
        <row r="759">
          <cell r="A759">
            <v>41937</v>
          </cell>
          <cell r="B759">
            <v>6.03</v>
          </cell>
        </row>
        <row r="760">
          <cell r="A760">
            <v>41938</v>
          </cell>
          <cell r="B760">
            <v>5.74</v>
          </cell>
        </row>
        <row r="761">
          <cell r="A761">
            <v>41939</v>
          </cell>
          <cell r="B761">
            <v>5.65</v>
          </cell>
        </row>
        <row r="762">
          <cell r="A762">
            <v>41940</v>
          </cell>
          <cell r="B762">
            <v>5.0599999999999996</v>
          </cell>
        </row>
        <row r="763">
          <cell r="A763">
            <v>41941</v>
          </cell>
          <cell r="B763">
            <v>5.84</v>
          </cell>
        </row>
        <row r="764">
          <cell r="A764">
            <v>41942</v>
          </cell>
          <cell r="B764">
            <v>5.0599999999999996</v>
          </cell>
        </row>
        <row r="765">
          <cell r="A765">
            <v>41943</v>
          </cell>
          <cell r="B765">
            <v>4.3099999999999996</v>
          </cell>
        </row>
        <row r="766">
          <cell r="A766">
            <v>41944</v>
          </cell>
          <cell r="B766">
            <v>4.7</v>
          </cell>
        </row>
        <row r="767">
          <cell r="A767">
            <v>41945</v>
          </cell>
          <cell r="B767">
            <v>5.39</v>
          </cell>
        </row>
        <row r="768">
          <cell r="A768">
            <v>41946</v>
          </cell>
          <cell r="B768">
            <v>7.52</v>
          </cell>
        </row>
        <row r="769">
          <cell r="A769">
            <v>41947</v>
          </cell>
          <cell r="B769">
            <v>9.15</v>
          </cell>
        </row>
        <row r="770">
          <cell r="A770">
            <v>41948</v>
          </cell>
          <cell r="B770">
            <v>9.5</v>
          </cell>
        </row>
        <row r="771">
          <cell r="A771">
            <v>41949</v>
          </cell>
          <cell r="B771">
            <v>9.77</v>
          </cell>
        </row>
        <row r="772">
          <cell r="A772">
            <v>41950</v>
          </cell>
          <cell r="B772">
            <v>9.35</v>
          </cell>
        </row>
        <row r="773">
          <cell r="A773">
            <v>41951</v>
          </cell>
          <cell r="B773">
            <v>8.57</v>
          </cell>
        </row>
        <row r="774">
          <cell r="A774">
            <v>41952</v>
          </cell>
          <cell r="B774">
            <v>8.7200000000000006</v>
          </cell>
        </row>
        <row r="775">
          <cell r="A775">
            <v>41953</v>
          </cell>
          <cell r="B775">
            <v>9.09</v>
          </cell>
        </row>
        <row r="776">
          <cell r="A776">
            <v>41954</v>
          </cell>
          <cell r="B776">
            <v>8.5299999999999994</v>
          </cell>
        </row>
        <row r="777">
          <cell r="A777">
            <v>41955</v>
          </cell>
          <cell r="B777">
            <v>8.09</v>
          </cell>
        </row>
        <row r="778">
          <cell r="A778">
            <v>41956</v>
          </cell>
          <cell r="B778">
            <v>8.26</v>
          </cell>
        </row>
        <row r="779">
          <cell r="A779">
            <v>41957</v>
          </cell>
          <cell r="B779">
            <v>7.51</v>
          </cell>
        </row>
        <row r="780">
          <cell r="A780">
            <v>41958</v>
          </cell>
          <cell r="B780">
            <v>8.11</v>
          </cell>
        </row>
        <row r="781">
          <cell r="A781">
            <v>41959</v>
          </cell>
          <cell r="B781">
            <v>8.35</v>
          </cell>
        </row>
        <row r="782">
          <cell r="A782">
            <v>41960</v>
          </cell>
          <cell r="B782">
            <v>9.39</v>
          </cell>
        </row>
        <row r="783">
          <cell r="A783">
            <v>41961</v>
          </cell>
          <cell r="B783">
            <v>9.41</v>
          </cell>
        </row>
        <row r="784">
          <cell r="A784">
            <v>41962</v>
          </cell>
          <cell r="B784">
            <v>9.3000000000000007</v>
          </cell>
        </row>
        <row r="785">
          <cell r="A785">
            <v>41963</v>
          </cell>
          <cell r="B785">
            <v>9.2799999999999994</v>
          </cell>
        </row>
        <row r="786">
          <cell r="A786">
            <v>41964</v>
          </cell>
          <cell r="B786">
            <v>9.6300000000000008</v>
          </cell>
        </row>
        <row r="787">
          <cell r="A787">
            <v>41965</v>
          </cell>
          <cell r="B787">
            <v>7.44</v>
          </cell>
        </row>
        <row r="788">
          <cell r="A788">
            <v>41966</v>
          </cell>
          <cell r="B788">
            <v>9.6300000000000008</v>
          </cell>
        </row>
        <row r="789">
          <cell r="A789">
            <v>41967</v>
          </cell>
          <cell r="B789">
            <v>12.29</v>
          </cell>
        </row>
        <row r="790">
          <cell r="A790">
            <v>41968</v>
          </cell>
          <cell r="B790">
            <v>13.17</v>
          </cell>
        </row>
        <row r="791">
          <cell r="A791">
            <v>41969</v>
          </cell>
          <cell r="B791">
            <v>11.45</v>
          </cell>
        </row>
        <row r="792">
          <cell r="A792">
            <v>41970</v>
          </cell>
          <cell r="B792">
            <v>10.71</v>
          </cell>
        </row>
        <row r="793">
          <cell r="A793">
            <v>41971</v>
          </cell>
          <cell r="B793">
            <v>9.5399999999999991</v>
          </cell>
        </row>
        <row r="794">
          <cell r="A794">
            <v>41972</v>
          </cell>
          <cell r="B794">
            <v>8.58</v>
          </cell>
        </row>
        <row r="795">
          <cell r="A795">
            <v>41973</v>
          </cell>
          <cell r="B795">
            <v>8.91</v>
          </cell>
        </row>
        <row r="796">
          <cell r="A796">
            <v>41974</v>
          </cell>
          <cell r="B796">
            <v>10.64</v>
          </cell>
        </row>
        <row r="797">
          <cell r="A797">
            <v>41975</v>
          </cell>
          <cell r="B797">
            <v>11.88</v>
          </cell>
        </row>
        <row r="798">
          <cell r="A798">
            <v>41976</v>
          </cell>
          <cell r="B798">
            <v>12.92</v>
          </cell>
        </row>
        <row r="799">
          <cell r="A799">
            <v>41977</v>
          </cell>
          <cell r="B799">
            <v>13.42</v>
          </cell>
        </row>
        <row r="800">
          <cell r="A800">
            <v>41978</v>
          </cell>
          <cell r="B800">
            <v>13.2</v>
          </cell>
        </row>
        <row r="801">
          <cell r="A801">
            <v>41979</v>
          </cell>
          <cell r="B801">
            <v>12.36</v>
          </cell>
        </row>
        <row r="802">
          <cell r="A802">
            <v>41980</v>
          </cell>
          <cell r="B802">
            <v>11.57</v>
          </cell>
        </row>
        <row r="803">
          <cell r="A803">
            <v>41981</v>
          </cell>
          <cell r="B803">
            <v>13.42</v>
          </cell>
        </row>
        <row r="804">
          <cell r="A804">
            <v>41982</v>
          </cell>
          <cell r="B804">
            <v>13.31</v>
          </cell>
        </row>
        <row r="805">
          <cell r="A805">
            <v>41983</v>
          </cell>
          <cell r="B805">
            <v>12.2</v>
          </cell>
        </row>
        <row r="806">
          <cell r="A806">
            <v>41984</v>
          </cell>
          <cell r="B806">
            <v>12.59</v>
          </cell>
        </row>
        <row r="807">
          <cell r="A807">
            <v>41985</v>
          </cell>
          <cell r="B807">
            <v>12.36</v>
          </cell>
        </row>
        <row r="808">
          <cell r="A808">
            <v>41986</v>
          </cell>
          <cell r="B808">
            <v>13.17</v>
          </cell>
        </row>
        <row r="809">
          <cell r="A809">
            <v>41987</v>
          </cell>
          <cell r="B809">
            <v>12.33</v>
          </cell>
        </row>
        <row r="810">
          <cell r="A810">
            <v>41988</v>
          </cell>
          <cell r="B810">
            <v>12.28</v>
          </cell>
        </row>
        <row r="811">
          <cell r="A811">
            <v>41989</v>
          </cell>
          <cell r="B811">
            <v>12.47</v>
          </cell>
        </row>
        <row r="812">
          <cell r="A812">
            <v>41990</v>
          </cell>
          <cell r="B812">
            <v>10.14</v>
          </cell>
        </row>
        <row r="813">
          <cell r="A813">
            <v>41991</v>
          </cell>
          <cell r="B813">
            <v>9.52</v>
          </cell>
        </row>
        <row r="814">
          <cell r="A814">
            <v>41992</v>
          </cell>
          <cell r="B814">
            <v>10.11</v>
          </cell>
        </row>
        <row r="815">
          <cell r="A815">
            <v>41993</v>
          </cell>
          <cell r="B815">
            <v>10.71</v>
          </cell>
        </row>
        <row r="816">
          <cell r="A816">
            <v>41994</v>
          </cell>
          <cell r="B816">
            <v>10.24</v>
          </cell>
        </row>
        <row r="817">
          <cell r="A817">
            <v>41995</v>
          </cell>
          <cell r="B817">
            <v>9.56</v>
          </cell>
        </row>
        <row r="818">
          <cell r="A818">
            <v>41996</v>
          </cell>
          <cell r="B818">
            <v>9.17</v>
          </cell>
        </row>
        <row r="819">
          <cell r="A819">
            <v>41997</v>
          </cell>
          <cell r="B819">
            <v>9.66</v>
          </cell>
        </row>
        <row r="820">
          <cell r="A820">
            <v>41998</v>
          </cell>
          <cell r="B820">
            <v>10.199999999999999</v>
          </cell>
        </row>
        <row r="821">
          <cell r="A821">
            <v>41999</v>
          </cell>
          <cell r="B821">
            <v>11.55</v>
          </cell>
        </row>
        <row r="822">
          <cell r="A822">
            <v>42000</v>
          </cell>
          <cell r="B822">
            <v>12.12</v>
          </cell>
        </row>
        <row r="823">
          <cell r="A823">
            <v>42001</v>
          </cell>
          <cell r="B823">
            <v>13.64</v>
          </cell>
        </row>
        <row r="824">
          <cell r="A824">
            <v>42002</v>
          </cell>
          <cell r="B824">
            <v>15.56</v>
          </cell>
        </row>
        <row r="825">
          <cell r="A825">
            <v>42003</v>
          </cell>
          <cell r="B825">
            <v>14.9</v>
          </cell>
        </row>
        <row r="826">
          <cell r="A826">
            <v>42004</v>
          </cell>
          <cell r="B826">
            <v>12.74</v>
          </cell>
        </row>
        <row r="827">
          <cell r="A827">
            <v>42005</v>
          </cell>
          <cell r="B827">
            <v>9.8000000000000007</v>
          </cell>
        </row>
        <row r="828">
          <cell r="A828">
            <v>42006</v>
          </cell>
          <cell r="B828">
            <v>10.57</v>
          </cell>
        </row>
        <row r="829">
          <cell r="A829">
            <v>42007</v>
          </cell>
          <cell r="B829">
            <v>11.22</v>
          </cell>
        </row>
        <row r="830">
          <cell r="A830">
            <v>42008</v>
          </cell>
          <cell r="B830">
            <v>12.27</v>
          </cell>
        </row>
        <row r="831">
          <cell r="A831">
            <v>42009</v>
          </cell>
          <cell r="B831">
            <v>11.62</v>
          </cell>
        </row>
        <row r="832">
          <cell r="A832">
            <v>42010</v>
          </cell>
          <cell r="B832">
            <v>11.64</v>
          </cell>
        </row>
        <row r="833">
          <cell r="A833">
            <v>42011</v>
          </cell>
          <cell r="B833">
            <v>12.44</v>
          </cell>
        </row>
        <row r="834">
          <cell r="A834">
            <v>42012</v>
          </cell>
          <cell r="B834">
            <v>11.26</v>
          </cell>
        </row>
        <row r="835">
          <cell r="A835">
            <v>42013</v>
          </cell>
          <cell r="B835">
            <v>10.1</v>
          </cell>
        </row>
        <row r="836">
          <cell r="A836">
            <v>42014</v>
          </cell>
          <cell r="B836">
            <v>10.51</v>
          </cell>
        </row>
        <row r="837">
          <cell r="A837">
            <v>42015</v>
          </cell>
          <cell r="B837">
            <v>12.04</v>
          </cell>
        </row>
        <row r="838">
          <cell r="A838">
            <v>42016</v>
          </cell>
          <cell r="B838">
            <v>11.34</v>
          </cell>
        </row>
        <row r="839">
          <cell r="A839">
            <v>42017</v>
          </cell>
          <cell r="B839">
            <v>12.66</v>
          </cell>
        </row>
        <row r="840">
          <cell r="A840">
            <v>42018</v>
          </cell>
          <cell r="B840">
            <v>13.55</v>
          </cell>
        </row>
        <row r="841">
          <cell r="A841">
            <v>42019</v>
          </cell>
          <cell r="B841">
            <v>13.31</v>
          </cell>
        </row>
        <row r="842">
          <cell r="A842">
            <v>42020</v>
          </cell>
          <cell r="B842">
            <v>14.01</v>
          </cell>
        </row>
        <row r="843">
          <cell r="A843">
            <v>42021</v>
          </cell>
          <cell r="B843">
            <v>13.97</v>
          </cell>
        </row>
        <row r="844">
          <cell r="A844">
            <v>42022</v>
          </cell>
          <cell r="B844">
            <v>13.49</v>
          </cell>
        </row>
        <row r="845">
          <cell r="A845">
            <v>42023</v>
          </cell>
          <cell r="B845">
            <v>15.22</v>
          </cell>
        </row>
        <row r="846">
          <cell r="A846">
            <v>42024</v>
          </cell>
          <cell r="B846">
            <v>15.49</v>
          </cell>
        </row>
        <row r="847">
          <cell r="A847">
            <v>42025</v>
          </cell>
          <cell r="B847">
            <v>14.47</v>
          </cell>
        </row>
        <row r="848">
          <cell r="A848">
            <v>42026</v>
          </cell>
          <cell r="B848">
            <v>15.15</v>
          </cell>
        </row>
        <row r="849">
          <cell r="A849">
            <v>42027</v>
          </cell>
          <cell r="B849">
            <v>14.87</v>
          </cell>
        </row>
        <row r="850">
          <cell r="A850">
            <v>42028</v>
          </cell>
          <cell r="B850">
            <v>13.16</v>
          </cell>
        </row>
        <row r="851">
          <cell r="A851">
            <v>42029</v>
          </cell>
          <cell r="B851">
            <v>12.82</v>
          </cell>
        </row>
        <row r="852">
          <cell r="A852">
            <v>42030</v>
          </cell>
          <cell r="B852">
            <v>12.34</v>
          </cell>
        </row>
        <row r="853">
          <cell r="A853">
            <v>42031</v>
          </cell>
          <cell r="B853">
            <v>12.49</v>
          </cell>
        </row>
        <row r="854">
          <cell r="A854">
            <v>42032</v>
          </cell>
          <cell r="B854">
            <v>13.15</v>
          </cell>
        </row>
        <row r="855">
          <cell r="A855">
            <v>42033</v>
          </cell>
          <cell r="B855">
            <v>14.62</v>
          </cell>
        </row>
        <row r="856">
          <cell r="A856">
            <v>42034</v>
          </cell>
          <cell r="B856">
            <v>14.09</v>
          </cell>
        </row>
        <row r="857">
          <cell r="A857">
            <v>42035</v>
          </cell>
          <cell r="B857">
            <v>14.6</v>
          </cell>
        </row>
        <row r="858">
          <cell r="A858">
            <v>42036</v>
          </cell>
          <cell r="B858">
            <v>14.83</v>
          </cell>
        </row>
        <row r="859">
          <cell r="A859">
            <v>42037</v>
          </cell>
          <cell r="B859">
            <v>16.260000000000002</v>
          </cell>
        </row>
        <row r="860">
          <cell r="A860">
            <v>42038</v>
          </cell>
          <cell r="B860">
            <v>16.149999999999999</v>
          </cell>
        </row>
        <row r="861">
          <cell r="A861">
            <v>42039</v>
          </cell>
          <cell r="B861">
            <v>15.79</v>
          </cell>
        </row>
        <row r="862">
          <cell r="A862">
            <v>42040</v>
          </cell>
          <cell r="B862">
            <v>16.45</v>
          </cell>
        </row>
        <row r="863">
          <cell r="A863">
            <v>42041</v>
          </cell>
          <cell r="B863">
            <v>16.399999999999999</v>
          </cell>
        </row>
        <row r="864">
          <cell r="A864">
            <v>42042</v>
          </cell>
          <cell r="B864">
            <v>15.6</v>
          </cell>
        </row>
        <row r="865">
          <cell r="A865">
            <v>42043</v>
          </cell>
          <cell r="B865">
            <v>13.79</v>
          </cell>
        </row>
        <row r="866">
          <cell r="A866">
            <v>42044</v>
          </cell>
          <cell r="B866">
            <v>14.19</v>
          </cell>
        </row>
        <row r="867">
          <cell r="A867">
            <v>42045</v>
          </cell>
          <cell r="B867">
            <v>14.48</v>
          </cell>
        </row>
        <row r="868">
          <cell r="A868">
            <v>42046</v>
          </cell>
          <cell r="B868">
            <v>13.92</v>
          </cell>
        </row>
        <row r="869">
          <cell r="A869">
            <v>42047</v>
          </cell>
          <cell r="B869">
            <v>13.85</v>
          </cell>
        </row>
        <row r="870">
          <cell r="A870">
            <v>42048</v>
          </cell>
          <cell r="B870">
            <v>12.83</v>
          </cell>
        </row>
        <row r="871">
          <cell r="A871">
            <v>42049</v>
          </cell>
          <cell r="B871">
            <v>11.68</v>
          </cell>
        </row>
        <row r="872">
          <cell r="A872">
            <v>42050</v>
          </cell>
          <cell r="B872">
            <v>11.72</v>
          </cell>
        </row>
        <row r="873">
          <cell r="A873">
            <v>42051</v>
          </cell>
          <cell r="B873">
            <v>12.85</v>
          </cell>
        </row>
        <row r="874">
          <cell r="A874">
            <v>42052</v>
          </cell>
          <cell r="B874">
            <v>12.81</v>
          </cell>
        </row>
        <row r="875">
          <cell r="A875">
            <v>42053</v>
          </cell>
          <cell r="B875">
            <v>12.04</v>
          </cell>
        </row>
        <row r="876">
          <cell r="A876">
            <v>42054</v>
          </cell>
          <cell r="B876">
            <v>12.33</v>
          </cell>
        </row>
        <row r="877">
          <cell r="A877">
            <v>42055</v>
          </cell>
          <cell r="B877">
            <v>12.23</v>
          </cell>
        </row>
        <row r="878">
          <cell r="A878">
            <v>42056</v>
          </cell>
          <cell r="B878">
            <v>12.52</v>
          </cell>
        </row>
        <row r="879">
          <cell r="A879">
            <v>42057</v>
          </cell>
          <cell r="B879">
            <v>13.83</v>
          </cell>
        </row>
        <row r="880">
          <cell r="A880">
            <v>42058</v>
          </cell>
          <cell r="B880">
            <v>14.03</v>
          </cell>
        </row>
        <row r="881">
          <cell r="A881">
            <v>42059</v>
          </cell>
          <cell r="B881">
            <v>12.77</v>
          </cell>
        </row>
        <row r="882">
          <cell r="A882">
            <v>42060</v>
          </cell>
          <cell r="B882">
            <v>10.99</v>
          </cell>
        </row>
        <row r="883">
          <cell r="A883">
            <v>42061</v>
          </cell>
          <cell r="B883">
            <v>11.38</v>
          </cell>
        </row>
        <row r="884">
          <cell r="A884">
            <v>42062</v>
          </cell>
          <cell r="B884">
            <v>11.92</v>
          </cell>
        </row>
        <row r="885">
          <cell r="A885">
            <v>42063</v>
          </cell>
          <cell r="B885">
            <v>10.63</v>
          </cell>
        </row>
        <row r="886">
          <cell r="A886">
            <v>42064</v>
          </cell>
          <cell r="B886">
            <v>10.97</v>
          </cell>
        </row>
        <row r="887">
          <cell r="A887">
            <v>42065</v>
          </cell>
          <cell r="B887">
            <v>12.63</v>
          </cell>
        </row>
        <row r="888">
          <cell r="A888">
            <v>42066</v>
          </cell>
          <cell r="B888">
            <v>12.81</v>
          </cell>
        </row>
        <row r="889">
          <cell r="A889">
            <v>42067</v>
          </cell>
          <cell r="B889">
            <v>12.46</v>
          </cell>
        </row>
        <row r="890">
          <cell r="A890">
            <v>42068</v>
          </cell>
          <cell r="B890">
            <v>12.22</v>
          </cell>
        </row>
        <row r="891">
          <cell r="A891">
            <v>42069</v>
          </cell>
          <cell r="B891">
            <v>10.45</v>
          </cell>
        </row>
        <row r="892">
          <cell r="A892">
            <v>42070</v>
          </cell>
          <cell r="B892">
            <v>9.08</v>
          </cell>
        </row>
        <row r="893">
          <cell r="A893">
            <v>42071</v>
          </cell>
          <cell r="B893">
            <v>10.08</v>
          </cell>
        </row>
        <row r="894">
          <cell r="A894">
            <v>42072</v>
          </cell>
          <cell r="B894">
            <v>11.76</v>
          </cell>
        </row>
        <row r="895">
          <cell r="A895">
            <v>42073</v>
          </cell>
          <cell r="B895">
            <v>10.53</v>
          </cell>
        </row>
        <row r="896">
          <cell r="A896">
            <v>42074</v>
          </cell>
          <cell r="B896">
            <v>10.74</v>
          </cell>
        </row>
        <row r="897">
          <cell r="A897">
            <v>42075</v>
          </cell>
          <cell r="B897">
            <v>9.89</v>
          </cell>
        </row>
        <row r="898">
          <cell r="A898">
            <v>42076</v>
          </cell>
          <cell r="B898">
            <v>12.14</v>
          </cell>
        </row>
        <row r="899">
          <cell r="A899">
            <v>42077</v>
          </cell>
          <cell r="B899">
            <v>12.01</v>
          </cell>
        </row>
        <row r="900">
          <cell r="A900">
            <v>42078</v>
          </cell>
          <cell r="B900">
            <v>12.43</v>
          </cell>
        </row>
        <row r="901">
          <cell r="A901">
            <v>42079</v>
          </cell>
          <cell r="B901">
            <v>12.75</v>
          </cell>
        </row>
        <row r="902">
          <cell r="A902">
            <v>42080</v>
          </cell>
          <cell r="B902">
            <v>10.97</v>
          </cell>
        </row>
        <row r="903">
          <cell r="A903">
            <v>42081</v>
          </cell>
          <cell r="B903">
            <v>10.94</v>
          </cell>
        </row>
        <row r="904">
          <cell r="A904">
            <v>42082</v>
          </cell>
          <cell r="B904">
            <v>11.74</v>
          </cell>
        </row>
        <row r="905">
          <cell r="A905">
            <v>42083</v>
          </cell>
          <cell r="B905">
            <v>10.029999999999999</v>
          </cell>
        </row>
        <row r="906">
          <cell r="A906">
            <v>42084</v>
          </cell>
          <cell r="B906">
            <v>9.2899999999999991</v>
          </cell>
        </row>
        <row r="907">
          <cell r="A907">
            <v>42085</v>
          </cell>
          <cell r="B907">
            <v>9.85</v>
          </cell>
        </row>
        <row r="908">
          <cell r="A908">
            <v>42086</v>
          </cell>
          <cell r="B908">
            <v>11.23</v>
          </cell>
        </row>
        <row r="909">
          <cell r="A909">
            <v>42087</v>
          </cell>
          <cell r="B909">
            <v>11.03</v>
          </cell>
        </row>
        <row r="910">
          <cell r="A910">
            <v>42088</v>
          </cell>
          <cell r="B910">
            <v>10.73</v>
          </cell>
        </row>
        <row r="911">
          <cell r="A911">
            <v>42089</v>
          </cell>
          <cell r="B911">
            <v>10.24</v>
          </cell>
        </row>
        <row r="912">
          <cell r="A912">
            <v>42090</v>
          </cell>
          <cell r="B912">
            <v>10.02</v>
          </cell>
        </row>
        <row r="913">
          <cell r="A913">
            <v>42091</v>
          </cell>
          <cell r="B913">
            <v>8.85</v>
          </cell>
        </row>
        <row r="914">
          <cell r="A914">
            <v>42092</v>
          </cell>
          <cell r="B914">
            <v>9.35</v>
          </cell>
        </row>
        <row r="915">
          <cell r="A915">
            <v>42093</v>
          </cell>
          <cell r="B915">
            <v>9.9600000000000009</v>
          </cell>
        </row>
        <row r="916">
          <cell r="A916">
            <v>42094</v>
          </cell>
          <cell r="B916">
            <v>9.5399999999999991</v>
          </cell>
        </row>
        <row r="917">
          <cell r="A917">
            <v>42095</v>
          </cell>
          <cell r="B917">
            <v>10.25</v>
          </cell>
        </row>
        <row r="918">
          <cell r="A918">
            <v>42096</v>
          </cell>
          <cell r="B918">
            <v>9.2899999999999991</v>
          </cell>
        </row>
        <row r="919">
          <cell r="A919">
            <v>42097</v>
          </cell>
          <cell r="B919">
            <v>8.7200000000000006</v>
          </cell>
        </row>
        <row r="920">
          <cell r="A920">
            <v>42098</v>
          </cell>
          <cell r="B920">
            <v>8.41</v>
          </cell>
        </row>
        <row r="921">
          <cell r="A921">
            <v>42099</v>
          </cell>
          <cell r="B921">
            <v>7.49</v>
          </cell>
        </row>
        <row r="922">
          <cell r="A922">
            <v>42100</v>
          </cell>
          <cell r="B922">
            <v>6.68</v>
          </cell>
        </row>
        <row r="923">
          <cell r="A923">
            <v>42101</v>
          </cell>
          <cell r="B923">
            <v>6.69</v>
          </cell>
        </row>
        <row r="924">
          <cell r="A924">
            <v>42102</v>
          </cell>
          <cell r="B924">
            <v>6.19</v>
          </cell>
        </row>
        <row r="925">
          <cell r="A925">
            <v>42103</v>
          </cell>
          <cell r="B925">
            <v>5.94</v>
          </cell>
        </row>
        <row r="926">
          <cell r="A926">
            <v>42104</v>
          </cell>
          <cell r="B926">
            <v>5.87</v>
          </cell>
        </row>
        <row r="927">
          <cell r="A927">
            <v>42105</v>
          </cell>
          <cell r="B927">
            <v>6.26</v>
          </cell>
        </row>
        <row r="928">
          <cell r="A928">
            <v>42106</v>
          </cell>
          <cell r="B928">
            <v>6.82</v>
          </cell>
        </row>
        <row r="929">
          <cell r="A929">
            <v>42107</v>
          </cell>
          <cell r="B929">
            <v>6.37</v>
          </cell>
        </row>
        <row r="930">
          <cell r="A930">
            <v>42108</v>
          </cell>
          <cell r="B930">
            <v>5.68</v>
          </cell>
        </row>
        <row r="931">
          <cell r="A931">
            <v>42109</v>
          </cell>
          <cell r="B931">
            <v>4.9800000000000004</v>
          </cell>
        </row>
        <row r="932">
          <cell r="A932">
            <v>42110</v>
          </cell>
          <cell r="B932">
            <v>4.8499999999999996</v>
          </cell>
        </row>
        <row r="933">
          <cell r="A933">
            <v>42111</v>
          </cell>
          <cell r="B933">
            <v>5.47</v>
          </cell>
        </row>
        <row r="934">
          <cell r="A934">
            <v>42112</v>
          </cell>
          <cell r="B934">
            <v>5.56</v>
          </cell>
        </row>
        <row r="935">
          <cell r="A935">
            <v>42113</v>
          </cell>
          <cell r="B935">
            <v>6.71</v>
          </cell>
        </row>
        <row r="936">
          <cell r="A936">
            <v>42114</v>
          </cell>
          <cell r="B936">
            <v>5.9</v>
          </cell>
        </row>
        <row r="937">
          <cell r="A937">
            <v>42115</v>
          </cell>
          <cell r="B937">
            <v>5.25</v>
          </cell>
        </row>
        <row r="938">
          <cell r="A938">
            <v>42116</v>
          </cell>
          <cell r="B938">
            <v>5.16</v>
          </cell>
        </row>
        <row r="939">
          <cell r="A939">
            <v>42117</v>
          </cell>
          <cell r="B939">
            <v>5.33</v>
          </cell>
        </row>
        <row r="940">
          <cell r="A940">
            <v>42118</v>
          </cell>
          <cell r="B940">
            <v>5.76</v>
          </cell>
        </row>
        <row r="941">
          <cell r="A941">
            <v>42119</v>
          </cell>
          <cell r="B941">
            <v>5.34</v>
          </cell>
        </row>
        <row r="942">
          <cell r="A942">
            <v>42120</v>
          </cell>
          <cell r="B942">
            <v>6.36</v>
          </cell>
        </row>
        <row r="943">
          <cell r="A943">
            <v>42121</v>
          </cell>
          <cell r="B943">
            <v>7.53</v>
          </cell>
        </row>
        <row r="944">
          <cell r="A944">
            <v>42122</v>
          </cell>
          <cell r="B944">
            <v>7.47</v>
          </cell>
        </row>
        <row r="945">
          <cell r="A945">
            <v>42123</v>
          </cell>
          <cell r="B945">
            <v>7.37</v>
          </cell>
        </row>
        <row r="946">
          <cell r="A946">
            <v>42124</v>
          </cell>
          <cell r="B946">
            <v>6.75</v>
          </cell>
        </row>
        <row r="947">
          <cell r="A947">
            <v>42125</v>
          </cell>
          <cell r="B947">
            <v>7.52</v>
          </cell>
        </row>
        <row r="948">
          <cell r="A948">
            <v>42126</v>
          </cell>
          <cell r="B948">
            <v>7.44</v>
          </cell>
        </row>
        <row r="949">
          <cell r="A949">
            <v>42127</v>
          </cell>
          <cell r="B949">
            <v>5.79</v>
          </cell>
        </row>
        <row r="950">
          <cell r="A950">
            <v>42128</v>
          </cell>
          <cell r="B950">
            <v>5.77</v>
          </cell>
        </row>
        <row r="951">
          <cell r="A951">
            <v>42129</v>
          </cell>
          <cell r="B951">
            <v>6.24</v>
          </cell>
        </row>
        <row r="952">
          <cell r="A952">
            <v>42130</v>
          </cell>
          <cell r="B952">
            <v>6.87</v>
          </cell>
        </row>
        <row r="953">
          <cell r="A953">
            <v>42131</v>
          </cell>
          <cell r="B953">
            <v>5.97</v>
          </cell>
        </row>
        <row r="954">
          <cell r="A954">
            <v>42132</v>
          </cell>
          <cell r="B954">
            <v>6.5</v>
          </cell>
        </row>
        <row r="955">
          <cell r="A955">
            <v>42133</v>
          </cell>
          <cell r="B955">
            <v>5.32</v>
          </cell>
        </row>
        <row r="956">
          <cell r="A956">
            <v>42134</v>
          </cell>
          <cell r="B956">
            <v>5.41</v>
          </cell>
        </row>
        <row r="957">
          <cell r="A957">
            <v>42135</v>
          </cell>
          <cell r="B957">
            <v>4.67</v>
          </cell>
        </row>
        <row r="958">
          <cell r="A958">
            <v>42136</v>
          </cell>
          <cell r="B958">
            <v>4.9000000000000004</v>
          </cell>
        </row>
        <row r="959">
          <cell r="A959">
            <v>42137</v>
          </cell>
          <cell r="B959">
            <v>4.74</v>
          </cell>
        </row>
        <row r="960">
          <cell r="A960">
            <v>42138</v>
          </cell>
          <cell r="B960">
            <v>6.42</v>
          </cell>
        </row>
        <row r="961">
          <cell r="A961">
            <v>42139</v>
          </cell>
          <cell r="B961">
            <v>5.34</v>
          </cell>
        </row>
        <row r="962">
          <cell r="A962">
            <v>42140</v>
          </cell>
          <cell r="B962">
            <v>4.42</v>
          </cell>
        </row>
        <row r="963">
          <cell r="A963">
            <v>42141</v>
          </cell>
          <cell r="B963">
            <v>4.93</v>
          </cell>
        </row>
        <row r="964">
          <cell r="A964">
            <v>42142</v>
          </cell>
          <cell r="B964">
            <v>5.9</v>
          </cell>
        </row>
        <row r="965">
          <cell r="A965">
            <v>42143</v>
          </cell>
          <cell r="B965">
            <v>6.27</v>
          </cell>
        </row>
        <row r="966">
          <cell r="A966">
            <v>42144</v>
          </cell>
          <cell r="B966">
            <v>5.84</v>
          </cell>
        </row>
        <row r="967">
          <cell r="A967">
            <v>42145</v>
          </cell>
          <cell r="B967">
            <v>4.83</v>
          </cell>
        </row>
        <row r="968">
          <cell r="A968">
            <v>42146</v>
          </cell>
          <cell r="B968">
            <v>4.51</v>
          </cell>
        </row>
        <row r="969">
          <cell r="A969">
            <v>42147</v>
          </cell>
          <cell r="B969">
            <v>3.54</v>
          </cell>
        </row>
        <row r="970">
          <cell r="A970">
            <v>42148</v>
          </cell>
          <cell r="B970">
            <v>3.81</v>
          </cell>
        </row>
        <row r="971">
          <cell r="A971">
            <v>42149</v>
          </cell>
          <cell r="B971">
            <v>4.05</v>
          </cell>
        </row>
        <row r="972">
          <cell r="A972">
            <v>42150</v>
          </cell>
          <cell r="B972">
            <v>4.07</v>
          </cell>
        </row>
        <row r="973">
          <cell r="A973">
            <v>42151</v>
          </cell>
          <cell r="B973">
            <v>4.03</v>
          </cell>
        </row>
        <row r="974">
          <cell r="A974">
            <v>42152</v>
          </cell>
          <cell r="B974">
            <v>4.16</v>
          </cell>
        </row>
        <row r="975">
          <cell r="A975">
            <v>42153</v>
          </cell>
          <cell r="B975">
            <v>4.92</v>
          </cell>
        </row>
        <row r="976">
          <cell r="A976">
            <v>42154</v>
          </cell>
          <cell r="B976">
            <v>4.2699999999999996</v>
          </cell>
        </row>
        <row r="977">
          <cell r="A977">
            <v>42155</v>
          </cell>
          <cell r="B977">
            <v>4.58</v>
          </cell>
        </row>
        <row r="978">
          <cell r="A978">
            <v>42156</v>
          </cell>
          <cell r="B978">
            <v>5.93</v>
          </cell>
        </row>
        <row r="979">
          <cell r="A979">
            <v>42157</v>
          </cell>
          <cell r="B979">
            <v>5.12</v>
          </cell>
        </row>
        <row r="980">
          <cell r="A980">
            <v>42158</v>
          </cell>
          <cell r="B980">
            <v>4.45</v>
          </cell>
        </row>
        <row r="981">
          <cell r="A981">
            <v>42159</v>
          </cell>
          <cell r="B981">
            <v>3.85</v>
          </cell>
        </row>
        <row r="982">
          <cell r="A982">
            <v>42160</v>
          </cell>
          <cell r="B982">
            <v>3.71</v>
          </cell>
        </row>
        <row r="983">
          <cell r="A983">
            <v>42161</v>
          </cell>
          <cell r="B983">
            <v>3.61</v>
          </cell>
        </row>
        <row r="984">
          <cell r="A984">
            <v>42162</v>
          </cell>
          <cell r="B984">
            <v>3.56</v>
          </cell>
        </row>
        <row r="985">
          <cell r="A985">
            <v>42163</v>
          </cell>
          <cell r="B985">
            <v>3.89</v>
          </cell>
        </row>
        <row r="986">
          <cell r="A986">
            <v>42164</v>
          </cell>
          <cell r="B986">
            <v>4.25</v>
          </cell>
        </row>
        <row r="987">
          <cell r="A987">
            <v>42165</v>
          </cell>
          <cell r="B987">
            <v>4.17</v>
          </cell>
        </row>
        <row r="988">
          <cell r="A988">
            <v>42166</v>
          </cell>
          <cell r="B988">
            <v>3.69</v>
          </cell>
        </row>
        <row r="989">
          <cell r="A989">
            <v>42167</v>
          </cell>
          <cell r="B989">
            <v>3.52</v>
          </cell>
        </row>
        <row r="990">
          <cell r="A990">
            <v>42168</v>
          </cell>
          <cell r="B990">
            <v>3.44</v>
          </cell>
        </row>
        <row r="991">
          <cell r="A991">
            <v>42169</v>
          </cell>
          <cell r="B991">
            <v>3.47</v>
          </cell>
        </row>
        <row r="992">
          <cell r="A992">
            <v>42170</v>
          </cell>
          <cell r="B992">
            <v>3.53</v>
          </cell>
        </row>
        <row r="993">
          <cell r="A993">
            <v>42171</v>
          </cell>
          <cell r="B993">
            <v>3.34</v>
          </cell>
        </row>
        <row r="994">
          <cell r="A994">
            <v>42172</v>
          </cell>
          <cell r="B994">
            <v>3.4</v>
          </cell>
        </row>
        <row r="995">
          <cell r="A995">
            <v>42173</v>
          </cell>
          <cell r="B995">
            <v>3.33</v>
          </cell>
        </row>
        <row r="996">
          <cell r="A996">
            <v>42174</v>
          </cell>
          <cell r="B996">
            <v>3.21</v>
          </cell>
        </row>
        <row r="997">
          <cell r="A997">
            <v>42175</v>
          </cell>
          <cell r="B997">
            <v>2.95</v>
          </cell>
        </row>
        <row r="998">
          <cell r="A998">
            <v>42176</v>
          </cell>
          <cell r="B998">
            <v>3.18</v>
          </cell>
        </row>
        <row r="999">
          <cell r="A999">
            <v>42177</v>
          </cell>
          <cell r="B999">
            <v>3.57</v>
          </cell>
        </row>
        <row r="1000">
          <cell r="A1000">
            <v>42178</v>
          </cell>
          <cell r="B1000">
            <v>3.38</v>
          </cell>
        </row>
        <row r="1001">
          <cell r="A1001">
            <v>42179</v>
          </cell>
          <cell r="B1001">
            <v>3.23</v>
          </cell>
        </row>
        <row r="1002">
          <cell r="A1002">
            <v>42180</v>
          </cell>
          <cell r="B1002">
            <v>3.12</v>
          </cell>
        </row>
        <row r="1003">
          <cell r="A1003">
            <v>42181</v>
          </cell>
          <cell r="B1003">
            <v>3.11</v>
          </cell>
        </row>
        <row r="1004">
          <cell r="A1004">
            <v>42182</v>
          </cell>
          <cell r="B1004">
            <v>2.84</v>
          </cell>
        </row>
        <row r="1005">
          <cell r="A1005">
            <v>42183</v>
          </cell>
          <cell r="B1005">
            <v>3.09</v>
          </cell>
        </row>
        <row r="1006">
          <cell r="A1006">
            <v>42184</v>
          </cell>
          <cell r="B1006">
            <v>3.04</v>
          </cell>
        </row>
        <row r="1007">
          <cell r="A1007">
            <v>42185</v>
          </cell>
          <cell r="B1007">
            <v>2.82</v>
          </cell>
        </row>
        <row r="1008">
          <cell r="A1008">
            <v>42186</v>
          </cell>
          <cell r="B1008">
            <v>2.73</v>
          </cell>
        </row>
        <row r="1009">
          <cell r="A1009">
            <v>42187</v>
          </cell>
          <cell r="B1009">
            <v>3.08</v>
          </cell>
        </row>
        <row r="1010">
          <cell r="A1010">
            <v>42188</v>
          </cell>
          <cell r="B1010">
            <v>2.8</v>
          </cell>
        </row>
        <row r="1011">
          <cell r="A1011">
            <v>42189</v>
          </cell>
          <cell r="B1011">
            <v>2.5499999999999998</v>
          </cell>
        </row>
        <row r="1012">
          <cell r="A1012">
            <v>42190</v>
          </cell>
          <cell r="B1012">
            <v>2.76</v>
          </cell>
        </row>
        <row r="1013">
          <cell r="A1013">
            <v>42191</v>
          </cell>
          <cell r="B1013">
            <v>3.08</v>
          </cell>
        </row>
        <row r="1014">
          <cell r="A1014">
            <v>42192</v>
          </cell>
          <cell r="B1014">
            <v>3.14</v>
          </cell>
        </row>
        <row r="1015">
          <cell r="A1015">
            <v>42193</v>
          </cell>
          <cell r="B1015">
            <v>3.15</v>
          </cell>
        </row>
        <row r="1016">
          <cell r="A1016">
            <v>42194</v>
          </cell>
          <cell r="B1016">
            <v>3.08</v>
          </cell>
        </row>
        <row r="1017">
          <cell r="A1017">
            <v>42195</v>
          </cell>
          <cell r="B1017">
            <v>2.96</v>
          </cell>
        </row>
        <row r="1018">
          <cell r="A1018">
            <v>42196</v>
          </cell>
          <cell r="B1018">
            <v>2.63</v>
          </cell>
        </row>
        <row r="1019">
          <cell r="A1019">
            <v>42197</v>
          </cell>
          <cell r="B1019">
            <v>2.86</v>
          </cell>
        </row>
        <row r="1020">
          <cell r="A1020">
            <v>42198</v>
          </cell>
          <cell r="B1020">
            <v>3.14</v>
          </cell>
        </row>
        <row r="1021">
          <cell r="A1021">
            <v>42199</v>
          </cell>
          <cell r="B1021">
            <v>3.12</v>
          </cell>
        </row>
        <row r="1022">
          <cell r="A1022">
            <v>42200</v>
          </cell>
          <cell r="B1022">
            <v>3.04</v>
          </cell>
        </row>
        <row r="1023">
          <cell r="A1023">
            <v>42201</v>
          </cell>
          <cell r="B1023">
            <v>3.02</v>
          </cell>
        </row>
        <row r="1024">
          <cell r="A1024">
            <v>42202</v>
          </cell>
          <cell r="B1024">
            <v>2.94</v>
          </cell>
        </row>
        <row r="1025">
          <cell r="A1025">
            <v>42203</v>
          </cell>
          <cell r="B1025">
            <v>2.86</v>
          </cell>
        </row>
        <row r="1026">
          <cell r="A1026">
            <v>42204</v>
          </cell>
          <cell r="B1026">
            <v>2.8</v>
          </cell>
        </row>
        <row r="1027">
          <cell r="A1027">
            <v>42205</v>
          </cell>
          <cell r="B1027">
            <v>3.06</v>
          </cell>
        </row>
        <row r="1028">
          <cell r="A1028">
            <v>42206</v>
          </cell>
          <cell r="B1028">
            <v>3.03</v>
          </cell>
        </row>
        <row r="1029">
          <cell r="A1029">
            <v>42207</v>
          </cell>
          <cell r="B1029">
            <v>3.12</v>
          </cell>
        </row>
        <row r="1030">
          <cell r="A1030">
            <v>42208</v>
          </cell>
          <cell r="B1030">
            <v>3.13</v>
          </cell>
        </row>
        <row r="1031">
          <cell r="A1031">
            <v>42209</v>
          </cell>
          <cell r="B1031">
            <v>3.59</v>
          </cell>
        </row>
        <row r="1032">
          <cell r="A1032">
            <v>42210</v>
          </cell>
          <cell r="B1032">
            <v>2.96</v>
          </cell>
        </row>
        <row r="1033">
          <cell r="A1033">
            <v>42211</v>
          </cell>
          <cell r="B1033">
            <v>3.29</v>
          </cell>
        </row>
        <row r="1034">
          <cell r="A1034">
            <v>42212</v>
          </cell>
          <cell r="B1034">
            <v>3.49</v>
          </cell>
        </row>
        <row r="1035">
          <cell r="A1035">
            <v>42213</v>
          </cell>
          <cell r="B1035">
            <v>3.51</v>
          </cell>
        </row>
        <row r="1036">
          <cell r="A1036">
            <v>42214</v>
          </cell>
          <cell r="B1036">
            <v>3.49</v>
          </cell>
        </row>
        <row r="1037">
          <cell r="A1037">
            <v>42215</v>
          </cell>
          <cell r="B1037">
            <v>3.39</v>
          </cell>
        </row>
        <row r="1038">
          <cell r="A1038">
            <v>42216</v>
          </cell>
          <cell r="B1038">
            <v>3.17</v>
          </cell>
        </row>
        <row r="1039">
          <cell r="A1039">
            <v>42217</v>
          </cell>
          <cell r="B1039">
            <v>2.94</v>
          </cell>
        </row>
        <row r="1040">
          <cell r="A1040">
            <v>42218</v>
          </cell>
          <cell r="B1040">
            <v>2.73</v>
          </cell>
        </row>
        <row r="1041">
          <cell r="A1041">
            <v>42219</v>
          </cell>
          <cell r="B1041">
            <v>2.84</v>
          </cell>
        </row>
        <row r="1042">
          <cell r="A1042">
            <v>42220</v>
          </cell>
          <cell r="B1042">
            <v>3.08</v>
          </cell>
        </row>
        <row r="1043">
          <cell r="A1043">
            <v>42221</v>
          </cell>
          <cell r="B1043">
            <v>3.21</v>
          </cell>
        </row>
        <row r="1044">
          <cell r="A1044">
            <v>42222</v>
          </cell>
          <cell r="B1044">
            <v>3.13</v>
          </cell>
        </row>
        <row r="1045">
          <cell r="A1045">
            <v>42223</v>
          </cell>
          <cell r="B1045">
            <v>2.97</v>
          </cell>
        </row>
        <row r="1046">
          <cell r="A1046">
            <v>42224</v>
          </cell>
          <cell r="B1046">
            <v>2.59</v>
          </cell>
        </row>
        <row r="1047">
          <cell r="A1047">
            <v>42225</v>
          </cell>
          <cell r="B1047">
            <v>2.63</v>
          </cell>
        </row>
        <row r="1048">
          <cell r="A1048">
            <v>42226</v>
          </cell>
          <cell r="B1048">
            <v>3.07</v>
          </cell>
        </row>
        <row r="1049">
          <cell r="A1049">
            <v>42227</v>
          </cell>
          <cell r="B1049">
            <v>3.18</v>
          </cell>
        </row>
        <row r="1050">
          <cell r="A1050">
            <v>42228</v>
          </cell>
          <cell r="B1050">
            <v>2.89</v>
          </cell>
        </row>
        <row r="1051">
          <cell r="A1051">
            <v>42229</v>
          </cell>
          <cell r="B1051">
            <v>3.04</v>
          </cell>
        </row>
        <row r="1052">
          <cell r="A1052">
            <v>42230</v>
          </cell>
          <cell r="B1052">
            <v>3.18</v>
          </cell>
        </row>
        <row r="1053">
          <cell r="A1053">
            <v>42231</v>
          </cell>
          <cell r="B1053">
            <v>2.97</v>
          </cell>
        </row>
        <row r="1054">
          <cell r="A1054">
            <v>42232</v>
          </cell>
          <cell r="B1054">
            <v>2.95</v>
          </cell>
        </row>
        <row r="1055">
          <cell r="A1055">
            <v>42233</v>
          </cell>
          <cell r="B1055">
            <v>2.98</v>
          </cell>
        </row>
        <row r="1056">
          <cell r="A1056">
            <v>42234</v>
          </cell>
          <cell r="B1056">
            <v>3.05</v>
          </cell>
        </row>
        <row r="1057">
          <cell r="A1057">
            <v>42235</v>
          </cell>
          <cell r="B1057">
            <v>3.38</v>
          </cell>
        </row>
        <row r="1058">
          <cell r="A1058">
            <v>42236</v>
          </cell>
          <cell r="B1058">
            <v>3.11</v>
          </cell>
        </row>
        <row r="1059">
          <cell r="A1059">
            <v>42237</v>
          </cell>
          <cell r="B1059">
            <v>2.98</v>
          </cell>
        </row>
        <row r="1060">
          <cell r="A1060">
            <v>42238</v>
          </cell>
          <cell r="B1060">
            <v>2.66</v>
          </cell>
        </row>
        <row r="1061">
          <cell r="A1061">
            <v>42239</v>
          </cell>
          <cell r="B1061">
            <v>2.88</v>
          </cell>
        </row>
        <row r="1062">
          <cell r="A1062">
            <v>42240</v>
          </cell>
          <cell r="B1062">
            <v>3.47</v>
          </cell>
        </row>
        <row r="1063">
          <cell r="A1063">
            <v>42241</v>
          </cell>
          <cell r="B1063">
            <v>3.63</v>
          </cell>
        </row>
        <row r="1064">
          <cell r="A1064">
            <v>42242</v>
          </cell>
          <cell r="B1064">
            <v>3.33</v>
          </cell>
        </row>
        <row r="1065">
          <cell r="A1065">
            <v>42243</v>
          </cell>
          <cell r="B1065">
            <v>3.4</v>
          </cell>
        </row>
        <row r="1066">
          <cell r="A1066">
            <v>42244</v>
          </cell>
          <cell r="B1066">
            <v>3.23</v>
          </cell>
        </row>
        <row r="1067">
          <cell r="A1067">
            <v>42245</v>
          </cell>
          <cell r="B1067">
            <v>2.86</v>
          </cell>
        </row>
        <row r="1068">
          <cell r="A1068">
            <v>42246</v>
          </cell>
          <cell r="B1068">
            <v>2.98</v>
          </cell>
        </row>
        <row r="1069">
          <cell r="A1069">
            <v>42247</v>
          </cell>
          <cell r="B1069">
            <v>3.3</v>
          </cell>
        </row>
        <row r="1070">
          <cell r="A1070">
            <v>42248</v>
          </cell>
          <cell r="B1070">
            <v>3.47</v>
          </cell>
        </row>
        <row r="1071">
          <cell r="A1071">
            <v>42249</v>
          </cell>
          <cell r="B1071">
            <v>3.63</v>
          </cell>
        </row>
        <row r="1072">
          <cell r="A1072">
            <v>42250</v>
          </cell>
          <cell r="B1072">
            <v>3.97</v>
          </cell>
        </row>
        <row r="1073">
          <cell r="A1073">
            <v>42251</v>
          </cell>
          <cell r="B1073">
            <v>3.73</v>
          </cell>
        </row>
        <row r="1074">
          <cell r="A1074">
            <v>42252</v>
          </cell>
          <cell r="B1074">
            <v>3.65</v>
          </cell>
        </row>
        <row r="1075">
          <cell r="A1075">
            <v>42253</v>
          </cell>
          <cell r="B1075">
            <v>3.56</v>
          </cell>
        </row>
        <row r="1076">
          <cell r="A1076">
            <v>42254</v>
          </cell>
          <cell r="B1076">
            <v>3.64</v>
          </cell>
        </row>
        <row r="1077">
          <cell r="A1077">
            <v>42255</v>
          </cell>
          <cell r="B1077">
            <v>3.91</v>
          </cell>
        </row>
        <row r="1078">
          <cell r="A1078">
            <v>42256</v>
          </cell>
          <cell r="B1078">
            <v>3.87</v>
          </cell>
        </row>
        <row r="1079">
          <cell r="A1079">
            <v>42257</v>
          </cell>
          <cell r="B1079">
            <v>3.54</v>
          </cell>
        </row>
        <row r="1080">
          <cell r="A1080">
            <v>42258</v>
          </cell>
          <cell r="B1080">
            <v>3.47</v>
          </cell>
        </row>
        <row r="1081">
          <cell r="A1081">
            <v>42259</v>
          </cell>
          <cell r="B1081">
            <v>3.21</v>
          </cell>
        </row>
        <row r="1082">
          <cell r="A1082">
            <v>42260</v>
          </cell>
          <cell r="B1082">
            <v>3.51</v>
          </cell>
        </row>
        <row r="1083">
          <cell r="A1083">
            <v>42261</v>
          </cell>
          <cell r="B1083">
            <v>4.37</v>
          </cell>
        </row>
        <row r="1084">
          <cell r="A1084">
            <v>42262</v>
          </cell>
          <cell r="B1084">
            <v>4.37</v>
          </cell>
        </row>
        <row r="1085">
          <cell r="A1085">
            <v>42263</v>
          </cell>
          <cell r="B1085">
            <v>4.62</v>
          </cell>
        </row>
        <row r="1086">
          <cell r="A1086">
            <v>42264</v>
          </cell>
          <cell r="B1086">
            <v>4.3499999999999996</v>
          </cell>
        </row>
        <row r="1087">
          <cell r="A1087">
            <v>42265</v>
          </cell>
          <cell r="B1087">
            <v>3.96</v>
          </cell>
        </row>
        <row r="1088">
          <cell r="A1088">
            <v>42266</v>
          </cell>
          <cell r="B1088">
            <v>3.65</v>
          </cell>
        </row>
        <row r="1089">
          <cell r="A1089">
            <v>42267</v>
          </cell>
          <cell r="B1089">
            <v>3.89</v>
          </cell>
        </row>
        <row r="1090">
          <cell r="A1090">
            <v>42268</v>
          </cell>
          <cell r="B1090">
            <v>4.34</v>
          </cell>
        </row>
        <row r="1091">
          <cell r="A1091">
            <v>42269</v>
          </cell>
          <cell r="B1091">
            <v>4.82</v>
          </cell>
        </row>
        <row r="1092">
          <cell r="A1092">
            <v>42270</v>
          </cell>
          <cell r="B1092">
            <v>4.71</v>
          </cell>
        </row>
        <row r="1093">
          <cell r="A1093">
            <v>42271</v>
          </cell>
          <cell r="B1093">
            <v>4.41</v>
          </cell>
        </row>
        <row r="1094">
          <cell r="A1094">
            <v>42272</v>
          </cell>
          <cell r="B1094">
            <v>4.43</v>
          </cell>
        </row>
        <row r="1095">
          <cell r="A1095">
            <v>42273</v>
          </cell>
          <cell r="B1095">
            <v>4.3</v>
          </cell>
        </row>
        <row r="1096">
          <cell r="A1096">
            <v>42274</v>
          </cell>
          <cell r="B1096">
            <v>4.34</v>
          </cell>
        </row>
        <row r="1097">
          <cell r="A1097">
            <v>42275</v>
          </cell>
          <cell r="B1097">
            <v>4.42</v>
          </cell>
        </row>
        <row r="1098">
          <cell r="A1098">
            <v>42276</v>
          </cell>
          <cell r="B1098">
            <v>4.41</v>
          </cell>
        </row>
        <row r="1099">
          <cell r="A1099">
            <v>42277</v>
          </cell>
          <cell r="B1099">
            <v>4.45</v>
          </cell>
        </row>
        <row r="1100">
          <cell r="A1100">
            <v>42278</v>
          </cell>
          <cell r="B1100">
            <v>4.51</v>
          </cell>
        </row>
        <row r="1101">
          <cell r="A1101">
            <v>42279</v>
          </cell>
          <cell r="B1101">
            <v>4.5999999999999996</v>
          </cell>
        </row>
        <row r="1102">
          <cell r="A1102">
            <v>42280</v>
          </cell>
          <cell r="B1102">
            <v>4.92</v>
          </cell>
        </row>
        <row r="1103">
          <cell r="A1103">
            <v>42281</v>
          </cell>
          <cell r="B1103">
            <v>5.07</v>
          </cell>
        </row>
        <row r="1104">
          <cell r="A1104">
            <v>42282</v>
          </cell>
          <cell r="B1104">
            <v>4.7</v>
          </cell>
        </row>
        <row r="1105">
          <cell r="A1105">
            <v>42283</v>
          </cell>
          <cell r="B1105">
            <v>4.33</v>
          </cell>
        </row>
        <row r="1106">
          <cell r="A1106">
            <v>42284</v>
          </cell>
          <cell r="B1106">
            <v>5.0999999999999996</v>
          </cell>
        </row>
        <row r="1107">
          <cell r="A1107">
            <v>42285</v>
          </cell>
          <cell r="B1107">
            <v>5.45</v>
          </cell>
        </row>
        <row r="1108">
          <cell r="A1108">
            <v>42286</v>
          </cell>
          <cell r="B1108">
            <v>5.57</v>
          </cell>
        </row>
        <row r="1109">
          <cell r="A1109">
            <v>42287</v>
          </cell>
          <cell r="B1109">
            <v>5.66</v>
          </cell>
        </row>
        <row r="1110">
          <cell r="A1110">
            <v>42288</v>
          </cell>
          <cell r="B1110">
            <v>5.5</v>
          </cell>
        </row>
        <row r="1111">
          <cell r="A1111">
            <v>42289</v>
          </cell>
          <cell r="B1111">
            <v>6.28</v>
          </cell>
        </row>
        <row r="1112">
          <cell r="A1112">
            <v>42290</v>
          </cell>
          <cell r="B1112">
            <v>6.96</v>
          </cell>
        </row>
        <row r="1113">
          <cell r="A1113">
            <v>42291</v>
          </cell>
          <cell r="B1113">
            <v>7.31</v>
          </cell>
        </row>
        <row r="1114">
          <cell r="A1114">
            <v>42292</v>
          </cell>
          <cell r="B1114">
            <v>7.48</v>
          </cell>
        </row>
        <row r="1115">
          <cell r="A1115">
            <v>42293</v>
          </cell>
          <cell r="B1115">
            <v>7.33</v>
          </cell>
        </row>
        <row r="1116">
          <cell r="A1116">
            <v>42294</v>
          </cell>
          <cell r="B1116">
            <v>6.93</v>
          </cell>
        </row>
        <row r="1117">
          <cell r="A1117">
            <v>42295</v>
          </cell>
          <cell r="B1117">
            <v>6.59</v>
          </cell>
        </row>
        <row r="1118">
          <cell r="A1118">
            <v>42296</v>
          </cell>
          <cell r="B1118">
            <v>6.83</v>
          </cell>
        </row>
        <row r="1119">
          <cell r="A1119">
            <v>42297</v>
          </cell>
          <cell r="B1119">
            <v>6.41</v>
          </cell>
        </row>
        <row r="1120">
          <cell r="A1120">
            <v>42298</v>
          </cell>
          <cell r="B1120">
            <v>6.57</v>
          </cell>
        </row>
        <row r="1121">
          <cell r="A1121">
            <v>42299</v>
          </cell>
          <cell r="B1121">
            <v>6.56</v>
          </cell>
        </row>
        <row r="1122">
          <cell r="A1122">
            <v>42300</v>
          </cell>
          <cell r="B1122">
            <v>7.24</v>
          </cell>
        </row>
        <row r="1123">
          <cell r="A1123">
            <v>42301</v>
          </cell>
          <cell r="B1123">
            <v>7.31</v>
          </cell>
        </row>
        <row r="1124">
          <cell r="A1124">
            <v>42302</v>
          </cell>
          <cell r="B1124">
            <v>7.84</v>
          </cell>
        </row>
        <row r="1125">
          <cell r="A1125">
            <v>42303</v>
          </cell>
          <cell r="B1125">
            <v>7.53</v>
          </cell>
        </row>
        <row r="1126">
          <cell r="A1126">
            <v>42304</v>
          </cell>
          <cell r="B1126">
            <v>6.63</v>
          </cell>
        </row>
        <row r="1127">
          <cell r="A1127">
            <v>42305</v>
          </cell>
          <cell r="B1127">
            <v>6.59</v>
          </cell>
        </row>
        <row r="1128">
          <cell r="A1128">
            <v>42306</v>
          </cell>
          <cell r="B1128">
            <v>6.67</v>
          </cell>
        </row>
        <row r="1129">
          <cell r="A1129">
            <v>42307</v>
          </cell>
          <cell r="B1129">
            <v>6.12</v>
          </cell>
        </row>
        <row r="1130">
          <cell r="A1130">
            <v>42308</v>
          </cell>
          <cell r="B1130">
            <v>5.28</v>
          </cell>
        </row>
        <row r="1131">
          <cell r="A1131">
            <v>42309</v>
          </cell>
          <cell r="B1131">
            <v>6.08</v>
          </cell>
        </row>
        <row r="1132">
          <cell r="A1132">
            <v>42310</v>
          </cell>
          <cell r="B1132">
            <v>6.96</v>
          </cell>
        </row>
        <row r="1133">
          <cell r="A1133">
            <v>42311</v>
          </cell>
          <cell r="B1133">
            <v>7.18</v>
          </cell>
        </row>
        <row r="1134">
          <cell r="A1134">
            <v>42312</v>
          </cell>
          <cell r="B1134">
            <v>6.53</v>
          </cell>
        </row>
        <row r="1135">
          <cell r="A1135">
            <v>42313</v>
          </cell>
          <cell r="B1135">
            <v>6.39</v>
          </cell>
        </row>
        <row r="1136">
          <cell r="A1136">
            <v>42314</v>
          </cell>
          <cell r="B1136">
            <v>5.98</v>
          </cell>
        </row>
        <row r="1137">
          <cell r="A1137">
            <v>42315</v>
          </cell>
          <cell r="B1137">
            <v>5.77</v>
          </cell>
        </row>
        <row r="1138">
          <cell r="A1138">
            <v>42316</v>
          </cell>
          <cell r="B1138">
            <v>6.43</v>
          </cell>
        </row>
        <row r="1139">
          <cell r="A1139">
            <v>42317</v>
          </cell>
          <cell r="B1139">
            <v>7.43</v>
          </cell>
        </row>
        <row r="1140">
          <cell r="A1140">
            <v>42318</v>
          </cell>
          <cell r="B1140">
            <v>6.49</v>
          </cell>
        </row>
        <row r="1141">
          <cell r="A1141">
            <v>42319</v>
          </cell>
          <cell r="B1141">
            <v>6.57</v>
          </cell>
        </row>
        <row r="1142">
          <cell r="A1142">
            <v>42320</v>
          </cell>
          <cell r="B1142">
            <v>7.45</v>
          </cell>
        </row>
        <row r="1143">
          <cell r="A1143">
            <v>42321</v>
          </cell>
          <cell r="B1143">
            <v>8.91</v>
          </cell>
        </row>
        <row r="1144">
          <cell r="A1144">
            <v>42322</v>
          </cell>
          <cell r="B1144">
            <v>8.48</v>
          </cell>
        </row>
        <row r="1145">
          <cell r="A1145">
            <v>42323</v>
          </cell>
          <cell r="B1145">
            <v>6.88</v>
          </cell>
        </row>
        <row r="1146">
          <cell r="A1146">
            <v>42324</v>
          </cell>
          <cell r="B1146">
            <v>7.66</v>
          </cell>
        </row>
        <row r="1147">
          <cell r="A1147">
            <v>42325</v>
          </cell>
          <cell r="B1147">
            <v>7.79</v>
          </cell>
        </row>
        <row r="1148">
          <cell r="A1148">
            <v>42326</v>
          </cell>
          <cell r="B1148">
            <v>7.83</v>
          </cell>
        </row>
        <row r="1149">
          <cell r="A1149">
            <v>42327</v>
          </cell>
          <cell r="B1149">
            <v>8.26</v>
          </cell>
        </row>
        <row r="1150">
          <cell r="A1150">
            <v>42328</v>
          </cell>
          <cell r="B1150">
            <v>9.89</v>
          </cell>
        </row>
        <row r="1151">
          <cell r="A1151">
            <v>42329</v>
          </cell>
          <cell r="B1151">
            <v>11.75</v>
          </cell>
        </row>
        <row r="1152">
          <cell r="A1152">
            <v>42330</v>
          </cell>
          <cell r="B1152">
            <v>11.76</v>
          </cell>
        </row>
        <row r="1153">
          <cell r="A1153">
            <v>42331</v>
          </cell>
          <cell r="B1153">
            <v>12.84</v>
          </cell>
        </row>
        <row r="1154">
          <cell r="A1154">
            <v>42332</v>
          </cell>
          <cell r="B1154">
            <v>11.11</v>
          </cell>
        </row>
        <row r="1155">
          <cell r="A1155">
            <v>42333</v>
          </cell>
          <cell r="B1155">
            <v>10.14</v>
          </cell>
        </row>
        <row r="1156">
          <cell r="A1156">
            <v>42334</v>
          </cell>
          <cell r="B1156">
            <v>9.1999999999999993</v>
          </cell>
        </row>
        <row r="1157">
          <cell r="A1157">
            <v>42335</v>
          </cell>
          <cell r="B1157">
            <v>9.31</v>
          </cell>
        </row>
        <row r="1158">
          <cell r="A1158">
            <v>42336</v>
          </cell>
          <cell r="B1158">
            <v>10.95</v>
          </cell>
        </row>
        <row r="1159">
          <cell r="A1159">
            <v>42337</v>
          </cell>
          <cell r="B1159">
            <v>9.67</v>
          </cell>
        </row>
        <row r="1160">
          <cell r="A1160">
            <v>42338</v>
          </cell>
          <cell r="B1160">
            <v>9.61</v>
          </cell>
        </row>
        <row r="1161">
          <cell r="A1161">
            <v>42339</v>
          </cell>
          <cell r="B1161">
            <v>8.59</v>
          </cell>
        </row>
        <row r="1162">
          <cell r="A1162">
            <v>42340</v>
          </cell>
          <cell r="B1162">
            <v>8.4499999999999993</v>
          </cell>
        </row>
        <row r="1163">
          <cell r="A1163">
            <v>42341</v>
          </cell>
          <cell r="B1163">
            <v>8.36</v>
          </cell>
        </row>
        <row r="1164">
          <cell r="A1164">
            <v>42342</v>
          </cell>
          <cell r="B1164">
            <v>9.31</v>
          </cell>
        </row>
        <row r="1165">
          <cell r="A1165">
            <v>42343</v>
          </cell>
          <cell r="B1165">
            <v>8.9600000000000009</v>
          </cell>
        </row>
        <row r="1166">
          <cell r="A1166">
            <v>42344</v>
          </cell>
          <cell r="B1166">
            <v>7.84</v>
          </cell>
        </row>
        <row r="1167">
          <cell r="A1167">
            <v>42345</v>
          </cell>
          <cell r="B1167">
            <v>7.64</v>
          </cell>
        </row>
        <row r="1168">
          <cell r="A1168">
            <v>42346</v>
          </cell>
          <cell r="B1168">
            <v>8.81</v>
          </cell>
        </row>
        <row r="1169">
          <cell r="A1169">
            <v>42347</v>
          </cell>
          <cell r="B1169">
            <v>10.17</v>
          </cell>
        </row>
        <row r="1170">
          <cell r="A1170">
            <v>42348</v>
          </cell>
          <cell r="B1170">
            <v>9.86</v>
          </cell>
        </row>
        <row r="1171">
          <cell r="A1171">
            <v>42349</v>
          </cell>
          <cell r="B1171">
            <v>10.17</v>
          </cell>
        </row>
        <row r="1172">
          <cell r="A1172">
            <v>42350</v>
          </cell>
          <cell r="B1172">
            <v>9.3000000000000007</v>
          </cell>
        </row>
        <row r="1173">
          <cell r="A1173">
            <v>42351</v>
          </cell>
          <cell r="B1173">
            <v>8.76</v>
          </cell>
        </row>
        <row r="1174">
          <cell r="A1174">
            <v>42352</v>
          </cell>
          <cell r="B1174">
            <v>9.49</v>
          </cell>
        </row>
        <row r="1175">
          <cell r="A1175">
            <v>42353</v>
          </cell>
          <cell r="B1175">
            <v>8.81</v>
          </cell>
        </row>
        <row r="1176">
          <cell r="A1176">
            <v>42354</v>
          </cell>
          <cell r="B1176">
            <v>7.76</v>
          </cell>
        </row>
        <row r="1177">
          <cell r="A1177">
            <v>42355</v>
          </cell>
          <cell r="B1177">
            <v>7.74</v>
          </cell>
        </row>
        <row r="1178">
          <cell r="A1178">
            <v>42356</v>
          </cell>
          <cell r="B1178">
            <v>7.67</v>
          </cell>
        </row>
        <row r="1179">
          <cell r="A1179">
            <v>42357</v>
          </cell>
          <cell r="B1179">
            <v>6.76</v>
          </cell>
        </row>
        <row r="1180">
          <cell r="A1180">
            <v>42358</v>
          </cell>
          <cell r="B1180">
            <v>7.77</v>
          </cell>
        </row>
        <row r="1181">
          <cell r="A1181">
            <v>42359</v>
          </cell>
          <cell r="B1181">
            <v>9.4600000000000009</v>
          </cell>
        </row>
        <row r="1182">
          <cell r="A1182">
            <v>42360</v>
          </cell>
          <cell r="B1182">
            <v>8.4600000000000009</v>
          </cell>
        </row>
        <row r="1183">
          <cell r="A1183">
            <v>42361</v>
          </cell>
          <cell r="B1183">
            <v>9.06</v>
          </cell>
        </row>
        <row r="1184">
          <cell r="A1184">
            <v>42362</v>
          </cell>
          <cell r="B1184">
            <v>9.23</v>
          </cell>
        </row>
        <row r="1185">
          <cell r="A1185">
            <v>42363</v>
          </cell>
          <cell r="B1185">
            <v>8.16</v>
          </cell>
        </row>
        <row r="1186">
          <cell r="A1186">
            <v>42364</v>
          </cell>
          <cell r="B1186">
            <v>6.51</v>
          </cell>
        </row>
        <row r="1187">
          <cell r="A1187">
            <v>42365</v>
          </cell>
          <cell r="B1187">
            <v>6.53</v>
          </cell>
        </row>
        <row r="1188">
          <cell r="A1188">
            <v>42366</v>
          </cell>
          <cell r="B1188">
            <v>7.76</v>
          </cell>
        </row>
        <row r="1189">
          <cell r="A1189">
            <v>42367</v>
          </cell>
          <cell r="B1189">
            <v>8.1</v>
          </cell>
        </row>
        <row r="1190">
          <cell r="A1190">
            <v>42368</v>
          </cell>
          <cell r="B1190">
            <v>8.5299999999999994</v>
          </cell>
        </row>
        <row r="1191">
          <cell r="A1191">
            <v>42369</v>
          </cell>
          <cell r="B1191">
            <v>10.16</v>
          </cell>
        </row>
        <row r="1192">
          <cell r="A1192">
            <v>42370</v>
          </cell>
          <cell r="B1192">
            <v>10.64</v>
          </cell>
        </row>
        <row r="1193">
          <cell r="A1193">
            <v>42371</v>
          </cell>
          <cell r="B1193">
            <v>9.2100000000000009</v>
          </cell>
        </row>
        <row r="1194">
          <cell r="A1194">
            <v>42372</v>
          </cell>
          <cell r="B1194">
            <v>9.68</v>
          </cell>
        </row>
        <row r="1195">
          <cell r="A1195">
            <v>42373</v>
          </cell>
          <cell r="B1195">
            <v>10.72</v>
          </cell>
        </row>
        <row r="1196">
          <cell r="A1196">
            <v>42374</v>
          </cell>
          <cell r="B1196">
            <v>10.73</v>
          </cell>
        </row>
        <row r="1197">
          <cell r="A1197">
            <v>42375</v>
          </cell>
          <cell r="B1197">
            <v>10.96</v>
          </cell>
        </row>
        <row r="1198">
          <cell r="A1198">
            <v>42376</v>
          </cell>
          <cell r="B1198">
            <v>11.61</v>
          </cell>
        </row>
        <row r="1199">
          <cell r="A1199">
            <v>42377</v>
          </cell>
          <cell r="B1199">
            <v>11.98</v>
          </cell>
        </row>
        <row r="1200">
          <cell r="A1200">
            <v>42378</v>
          </cell>
          <cell r="B1200">
            <v>10.97</v>
          </cell>
        </row>
        <row r="1201">
          <cell r="A1201">
            <v>42379</v>
          </cell>
          <cell r="B1201">
            <v>11.64</v>
          </cell>
        </row>
        <row r="1202">
          <cell r="A1202">
            <v>42380</v>
          </cell>
          <cell r="B1202">
            <v>12.47</v>
          </cell>
        </row>
        <row r="1203">
          <cell r="A1203">
            <v>42381</v>
          </cell>
          <cell r="B1203">
            <v>13.64</v>
          </cell>
        </row>
        <row r="1204">
          <cell r="A1204">
            <v>42382</v>
          </cell>
          <cell r="B1204">
            <v>13.68</v>
          </cell>
        </row>
        <row r="1205">
          <cell r="A1205">
            <v>42383</v>
          </cell>
          <cell r="B1205">
            <v>14.36</v>
          </cell>
        </row>
        <row r="1206">
          <cell r="A1206">
            <v>42384</v>
          </cell>
          <cell r="B1206">
            <v>14.9</v>
          </cell>
        </row>
        <row r="1207">
          <cell r="A1207">
            <v>42385</v>
          </cell>
          <cell r="B1207">
            <v>14.31</v>
          </cell>
        </row>
        <row r="1208">
          <cell r="A1208">
            <v>42386</v>
          </cell>
          <cell r="B1208">
            <v>13.37</v>
          </cell>
        </row>
        <row r="1209">
          <cell r="A1209">
            <v>42387</v>
          </cell>
          <cell r="B1209">
            <v>14.08</v>
          </cell>
        </row>
        <row r="1210">
          <cell r="A1210">
            <v>42388</v>
          </cell>
          <cell r="B1210">
            <v>15.31</v>
          </cell>
        </row>
        <row r="1211">
          <cell r="A1211">
            <v>42389</v>
          </cell>
          <cell r="B1211">
            <v>16.23</v>
          </cell>
        </row>
        <row r="1212">
          <cell r="A1212">
            <v>42390</v>
          </cell>
          <cell r="B1212">
            <v>14.4</v>
          </cell>
        </row>
        <row r="1213">
          <cell r="A1213">
            <v>42391</v>
          </cell>
          <cell r="B1213">
            <v>11.74</v>
          </cell>
        </row>
        <row r="1214">
          <cell r="A1214">
            <v>42392</v>
          </cell>
          <cell r="B1214">
            <v>10.64</v>
          </cell>
        </row>
        <row r="1215">
          <cell r="A1215">
            <v>42393</v>
          </cell>
          <cell r="B1215">
            <v>8.69</v>
          </cell>
        </row>
        <row r="1216">
          <cell r="A1216">
            <v>42394</v>
          </cell>
          <cell r="B1216">
            <v>9.76</v>
          </cell>
        </row>
        <row r="1217">
          <cell r="A1217">
            <v>42395</v>
          </cell>
          <cell r="B1217">
            <v>10.97</v>
          </cell>
        </row>
        <row r="1218">
          <cell r="A1218">
            <v>42396</v>
          </cell>
          <cell r="B1218">
            <v>10.039999999999999</v>
          </cell>
        </row>
        <row r="1219">
          <cell r="A1219">
            <v>42397</v>
          </cell>
          <cell r="B1219">
            <v>11.68</v>
          </cell>
        </row>
        <row r="1220">
          <cell r="A1220">
            <v>42398</v>
          </cell>
          <cell r="B1220">
            <v>10.8</v>
          </cell>
        </row>
        <row r="1221">
          <cell r="A1221">
            <v>42399</v>
          </cell>
          <cell r="B1221">
            <v>10.91</v>
          </cell>
        </row>
        <row r="1222">
          <cell r="A1222">
            <v>42400</v>
          </cell>
          <cell r="B1222">
            <v>10.61</v>
          </cell>
        </row>
        <row r="1223">
          <cell r="A1223">
            <v>42401</v>
          </cell>
          <cell r="B1223">
            <v>10.220000000000001</v>
          </cell>
        </row>
        <row r="1224">
          <cell r="A1224">
            <v>42402</v>
          </cell>
          <cell r="B1224">
            <v>11.31</v>
          </cell>
        </row>
        <row r="1225">
          <cell r="A1225">
            <v>42403</v>
          </cell>
          <cell r="B1225">
            <v>12.65</v>
          </cell>
        </row>
        <row r="1226">
          <cell r="A1226">
            <v>42404</v>
          </cell>
          <cell r="B1226">
            <v>10.7</v>
          </cell>
        </row>
        <row r="1227">
          <cell r="A1227">
            <v>42405</v>
          </cell>
          <cell r="B1227">
            <v>10.49</v>
          </cell>
        </row>
        <row r="1228">
          <cell r="A1228">
            <v>42406</v>
          </cell>
          <cell r="B1228">
            <v>10.44</v>
          </cell>
        </row>
        <row r="1229">
          <cell r="A1229">
            <v>42407</v>
          </cell>
          <cell r="B1229">
            <v>11.42</v>
          </cell>
        </row>
        <row r="1230">
          <cell r="A1230">
            <v>42408</v>
          </cell>
          <cell r="B1230">
            <v>13.12</v>
          </cell>
        </row>
        <row r="1231">
          <cell r="A1231">
            <v>42409</v>
          </cell>
          <cell r="B1231">
            <v>13.2</v>
          </cell>
        </row>
        <row r="1232">
          <cell r="A1232">
            <v>42410</v>
          </cell>
          <cell r="B1232">
            <v>12.95</v>
          </cell>
        </row>
        <row r="1233">
          <cell r="A1233">
            <v>42411</v>
          </cell>
          <cell r="B1233">
            <v>12.97</v>
          </cell>
        </row>
        <row r="1234">
          <cell r="A1234">
            <v>42412</v>
          </cell>
          <cell r="B1234">
            <v>12.83</v>
          </cell>
        </row>
        <row r="1235">
          <cell r="A1235">
            <v>42413</v>
          </cell>
          <cell r="B1235">
            <v>13.09</v>
          </cell>
        </row>
        <row r="1236">
          <cell r="A1236">
            <v>42414</v>
          </cell>
          <cell r="B1236">
            <v>13.22</v>
          </cell>
        </row>
        <row r="1237">
          <cell r="A1237">
            <v>42415</v>
          </cell>
          <cell r="B1237">
            <v>14.43</v>
          </cell>
        </row>
        <row r="1238">
          <cell r="A1238">
            <v>42416</v>
          </cell>
          <cell r="B1238">
            <v>14.18</v>
          </cell>
        </row>
        <row r="1239">
          <cell r="A1239">
            <v>42417</v>
          </cell>
          <cell r="B1239">
            <v>13.56</v>
          </cell>
        </row>
        <row r="1240">
          <cell r="A1240">
            <v>42418</v>
          </cell>
          <cell r="B1240">
            <v>13</v>
          </cell>
        </row>
        <row r="1241">
          <cell r="A1241">
            <v>42419</v>
          </cell>
          <cell r="B1241">
            <v>12.78</v>
          </cell>
        </row>
        <row r="1242">
          <cell r="A1242">
            <v>42420</v>
          </cell>
          <cell r="B1242">
            <v>10.75</v>
          </cell>
        </row>
        <row r="1243">
          <cell r="A1243">
            <v>42421</v>
          </cell>
          <cell r="B1243">
            <v>9.32</v>
          </cell>
        </row>
        <row r="1244">
          <cell r="A1244">
            <v>42422</v>
          </cell>
          <cell r="B1244">
            <v>10.92</v>
          </cell>
        </row>
        <row r="1245">
          <cell r="A1245">
            <v>42423</v>
          </cell>
          <cell r="B1245">
            <v>11.85</v>
          </cell>
        </row>
        <row r="1246">
          <cell r="A1246">
            <v>42424</v>
          </cell>
          <cell r="B1246">
            <v>12.99</v>
          </cell>
        </row>
        <row r="1247">
          <cell r="A1247">
            <v>42425</v>
          </cell>
          <cell r="B1247">
            <v>13.45</v>
          </cell>
        </row>
        <row r="1248">
          <cell r="A1248">
            <v>42426</v>
          </cell>
          <cell r="B1248">
            <v>13.66</v>
          </cell>
        </row>
        <row r="1249">
          <cell r="A1249">
            <v>42427</v>
          </cell>
          <cell r="B1249">
            <v>13.25</v>
          </cell>
        </row>
        <row r="1250">
          <cell r="A1250">
            <v>42428</v>
          </cell>
          <cell r="B1250">
            <v>12.98</v>
          </cell>
        </row>
        <row r="1251">
          <cell r="A1251">
            <v>42429</v>
          </cell>
          <cell r="B1251">
            <v>13.5</v>
          </cell>
        </row>
        <row r="1252">
          <cell r="A1252">
            <v>42430</v>
          </cell>
          <cell r="B1252">
            <v>11.63</v>
          </cell>
        </row>
        <row r="1253">
          <cell r="A1253">
            <v>42431</v>
          </cell>
          <cell r="B1253">
            <v>13.19</v>
          </cell>
        </row>
        <row r="1254">
          <cell r="A1254">
            <v>42432</v>
          </cell>
          <cell r="B1254">
            <v>12.12</v>
          </cell>
        </row>
        <row r="1255">
          <cell r="A1255">
            <v>42433</v>
          </cell>
          <cell r="B1255">
            <v>12.58</v>
          </cell>
        </row>
        <row r="1256">
          <cell r="A1256">
            <v>42434</v>
          </cell>
          <cell r="B1256">
            <v>12.31</v>
          </cell>
        </row>
        <row r="1257">
          <cell r="A1257">
            <v>42435</v>
          </cell>
          <cell r="B1257">
            <v>12.76</v>
          </cell>
        </row>
        <row r="1258">
          <cell r="A1258">
            <v>42436</v>
          </cell>
          <cell r="B1258">
            <v>13.3</v>
          </cell>
        </row>
        <row r="1259">
          <cell r="A1259">
            <v>42437</v>
          </cell>
          <cell r="B1259">
            <v>12.78</v>
          </cell>
        </row>
        <row r="1260">
          <cell r="A1260">
            <v>42438</v>
          </cell>
          <cell r="B1260">
            <v>13.7</v>
          </cell>
        </row>
        <row r="1261">
          <cell r="A1261">
            <v>42439</v>
          </cell>
          <cell r="B1261">
            <v>12.24</v>
          </cell>
        </row>
        <row r="1262">
          <cell r="A1262">
            <v>42440</v>
          </cell>
          <cell r="B1262">
            <v>11.3</v>
          </cell>
        </row>
        <row r="1263">
          <cell r="A1263">
            <v>42441</v>
          </cell>
          <cell r="B1263">
            <v>10.19</v>
          </cell>
        </row>
        <row r="1264">
          <cell r="A1264">
            <v>42442</v>
          </cell>
          <cell r="B1264">
            <v>9.8000000000000007</v>
          </cell>
        </row>
        <row r="1265">
          <cell r="A1265">
            <v>42443</v>
          </cell>
          <cell r="B1265">
            <v>11.11</v>
          </cell>
        </row>
        <row r="1266">
          <cell r="A1266">
            <v>42444</v>
          </cell>
          <cell r="B1266">
            <v>11.24</v>
          </cell>
        </row>
        <row r="1267">
          <cell r="A1267">
            <v>42445</v>
          </cell>
          <cell r="B1267">
            <v>10.85</v>
          </cell>
        </row>
        <row r="1268">
          <cell r="A1268">
            <v>42446</v>
          </cell>
          <cell r="B1268">
            <v>10.72</v>
          </cell>
        </row>
        <row r="1269">
          <cell r="A1269">
            <v>42447</v>
          </cell>
          <cell r="B1269">
            <v>12.42</v>
          </cell>
        </row>
        <row r="1270">
          <cell r="A1270">
            <v>42448</v>
          </cell>
          <cell r="B1270">
            <v>11.8</v>
          </cell>
        </row>
        <row r="1271">
          <cell r="A1271">
            <v>42449</v>
          </cell>
          <cell r="B1271">
            <v>11.52</v>
          </cell>
        </row>
        <row r="1272">
          <cell r="A1272">
            <v>42450</v>
          </cell>
          <cell r="B1272">
            <v>10.36</v>
          </cell>
        </row>
        <row r="1273">
          <cell r="A1273">
            <v>42451</v>
          </cell>
          <cell r="B1273">
            <v>10.76</v>
          </cell>
        </row>
        <row r="1274">
          <cell r="A1274">
            <v>42452</v>
          </cell>
          <cell r="B1274">
            <v>10.64</v>
          </cell>
        </row>
        <row r="1275">
          <cell r="A1275">
            <v>42453</v>
          </cell>
          <cell r="B1275">
            <v>10.88</v>
          </cell>
        </row>
        <row r="1276">
          <cell r="A1276">
            <v>42454</v>
          </cell>
          <cell r="B1276">
            <v>8.0299999999999994</v>
          </cell>
        </row>
        <row r="1277">
          <cell r="A1277">
            <v>42455</v>
          </cell>
          <cell r="B1277">
            <v>9.1199999999999992</v>
          </cell>
        </row>
        <row r="1278">
          <cell r="A1278">
            <v>42456</v>
          </cell>
          <cell r="B1278">
            <v>9.07</v>
          </cell>
        </row>
        <row r="1279">
          <cell r="A1279">
            <v>42457</v>
          </cell>
          <cell r="B1279">
            <v>9.66</v>
          </cell>
        </row>
        <row r="1280">
          <cell r="A1280">
            <v>42458</v>
          </cell>
          <cell r="B1280">
            <v>10.91</v>
          </cell>
        </row>
        <row r="1281">
          <cell r="A1281">
            <v>42459</v>
          </cell>
          <cell r="B1281">
            <v>9.9</v>
          </cell>
        </row>
        <row r="1282">
          <cell r="A1282">
            <v>42460</v>
          </cell>
          <cell r="B1282">
            <v>9.44</v>
          </cell>
        </row>
        <row r="1283">
          <cell r="A1283">
            <v>42461</v>
          </cell>
          <cell r="B1283">
            <v>10.16</v>
          </cell>
        </row>
        <row r="1284">
          <cell r="A1284">
            <v>42462</v>
          </cell>
          <cell r="B1284">
            <v>7.92</v>
          </cell>
        </row>
        <row r="1285">
          <cell r="A1285">
            <v>42463</v>
          </cell>
          <cell r="B1285">
            <v>7.84</v>
          </cell>
        </row>
        <row r="1286">
          <cell r="A1286">
            <v>42464</v>
          </cell>
          <cell r="B1286">
            <v>8.43</v>
          </cell>
        </row>
        <row r="1287">
          <cell r="A1287">
            <v>42465</v>
          </cell>
          <cell r="B1287">
            <v>7.82</v>
          </cell>
        </row>
        <row r="1288">
          <cell r="A1288">
            <v>42466</v>
          </cell>
          <cell r="B1288">
            <v>8.7799999999999994</v>
          </cell>
        </row>
        <row r="1289">
          <cell r="A1289">
            <v>42467</v>
          </cell>
          <cell r="B1289">
            <v>9.94</v>
          </cell>
        </row>
        <row r="1290">
          <cell r="A1290">
            <v>42468</v>
          </cell>
          <cell r="B1290">
            <v>8.86</v>
          </cell>
        </row>
        <row r="1291">
          <cell r="A1291">
            <v>42469</v>
          </cell>
          <cell r="B1291">
            <v>9.07</v>
          </cell>
        </row>
        <row r="1292">
          <cell r="A1292">
            <v>42470</v>
          </cell>
          <cell r="B1292">
            <v>9.5</v>
          </cell>
        </row>
        <row r="1293">
          <cell r="A1293">
            <v>42471</v>
          </cell>
          <cell r="B1293">
            <v>9.06</v>
          </cell>
        </row>
        <row r="1294">
          <cell r="A1294">
            <v>42472</v>
          </cell>
          <cell r="B1294">
            <v>7.8</v>
          </cell>
        </row>
        <row r="1295">
          <cell r="A1295">
            <v>42473</v>
          </cell>
          <cell r="B1295">
            <v>7.07</v>
          </cell>
        </row>
        <row r="1296">
          <cell r="A1296">
            <v>42474</v>
          </cell>
          <cell r="B1296">
            <v>6.92</v>
          </cell>
        </row>
        <row r="1297">
          <cell r="A1297">
            <v>42475</v>
          </cell>
          <cell r="B1297">
            <v>7.78</v>
          </cell>
        </row>
        <row r="1298">
          <cell r="A1298">
            <v>42476</v>
          </cell>
          <cell r="B1298">
            <v>8.56</v>
          </cell>
        </row>
        <row r="1299">
          <cell r="A1299">
            <v>42477</v>
          </cell>
          <cell r="B1299">
            <v>8.18</v>
          </cell>
        </row>
        <row r="1300">
          <cell r="A1300">
            <v>42478</v>
          </cell>
          <cell r="B1300">
            <v>9.42</v>
          </cell>
        </row>
        <row r="1301">
          <cell r="A1301">
            <v>42479</v>
          </cell>
          <cell r="B1301">
            <v>7.38</v>
          </cell>
        </row>
        <row r="1302">
          <cell r="A1302">
            <v>42480</v>
          </cell>
          <cell r="B1302">
            <v>6.99</v>
          </cell>
        </row>
        <row r="1303">
          <cell r="A1303">
            <v>42481</v>
          </cell>
          <cell r="B1303">
            <v>7.58</v>
          </cell>
        </row>
        <row r="1304">
          <cell r="A1304">
            <v>42482</v>
          </cell>
          <cell r="B1304">
            <v>9.06</v>
          </cell>
        </row>
        <row r="1305">
          <cell r="A1305">
            <v>42483</v>
          </cell>
          <cell r="B1305">
            <v>7.66</v>
          </cell>
        </row>
        <row r="1306">
          <cell r="A1306">
            <v>42484</v>
          </cell>
          <cell r="B1306">
            <v>7.47</v>
          </cell>
        </row>
        <row r="1307">
          <cell r="A1307">
            <v>42485</v>
          </cell>
          <cell r="B1307">
            <v>8.3800000000000008</v>
          </cell>
        </row>
        <row r="1308">
          <cell r="A1308">
            <v>42486</v>
          </cell>
          <cell r="B1308">
            <v>9.2899999999999991</v>
          </cell>
        </row>
        <row r="1309">
          <cell r="A1309">
            <v>42487</v>
          </cell>
          <cell r="B1309">
            <v>9.56</v>
          </cell>
        </row>
        <row r="1310">
          <cell r="A1310">
            <v>42488</v>
          </cell>
          <cell r="B1310">
            <v>9.66</v>
          </cell>
        </row>
        <row r="1311">
          <cell r="A1311">
            <v>42489</v>
          </cell>
          <cell r="B1311">
            <v>9.1300000000000008</v>
          </cell>
        </row>
        <row r="1312">
          <cell r="A1312">
            <v>42490</v>
          </cell>
          <cell r="B1312">
            <v>8.01</v>
          </cell>
        </row>
        <row r="1313">
          <cell r="A1313">
            <v>42491</v>
          </cell>
          <cell r="B1313">
            <v>7.8</v>
          </cell>
        </row>
        <row r="1314">
          <cell r="A1314">
            <v>42492</v>
          </cell>
          <cell r="B1314">
            <v>7.23</v>
          </cell>
        </row>
        <row r="1315">
          <cell r="A1315">
            <v>42493</v>
          </cell>
          <cell r="B1315">
            <v>6.97</v>
          </cell>
        </row>
        <row r="1316">
          <cell r="A1316">
            <v>42494</v>
          </cell>
          <cell r="B1316">
            <v>6.05</v>
          </cell>
        </row>
        <row r="1317">
          <cell r="A1317">
            <v>42495</v>
          </cell>
          <cell r="B1317">
            <v>5.21</v>
          </cell>
        </row>
        <row r="1318">
          <cell r="A1318">
            <v>42496</v>
          </cell>
          <cell r="B1318">
            <v>4.6500000000000004</v>
          </cell>
        </row>
        <row r="1319">
          <cell r="A1319">
            <v>42497</v>
          </cell>
          <cell r="B1319">
            <v>3.96</v>
          </cell>
        </row>
        <row r="1320">
          <cell r="A1320">
            <v>42498</v>
          </cell>
          <cell r="B1320">
            <v>3.52</v>
          </cell>
        </row>
        <row r="1321">
          <cell r="A1321">
            <v>42499</v>
          </cell>
          <cell r="B1321">
            <v>3.95</v>
          </cell>
        </row>
        <row r="1322">
          <cell r="A1322">
            <v>42500</v>
          </cell>
          <cell r="B1322">
            <v>4.01</v>
          </cell>
        </row>
        <row r="1323">
          <cell r="A1323">
            <v>42501</v>
          </cell>
          <cell r="B1323">
            <v>4.18</v>
          </cell>
        </row>
        <row r="1324">
          <cell r="A1324">
            <v>42502</v>
          </cell>
          <cell r="B1324">
            <v>3.88</v>
          </cell>
        </row>
        <row r="1325">
          <cell r="A1325">
            <v>42503</v>
          </cell>
          <cell r="B1325">
            <v>3.89</v>
          </cell>
        </row>
        <row r="1326">
          <cell r="A1326">
            <v>42504</v>
          </cell>
          <cell r="B1326">
            <v>4.09</v>
          </cell>
        </row>
        <row r="1327">
          <cell r="A1327">
            <v>42505</v>
          </cell>
          <cell r="B1327">
            <v>4.0599999999999996</v>
          </cell>
        </row>
        <row r="1328">
          <cell r="A1328">
            <v>42506</v>
          </cell>
          <cell r="B1328">
            <v>4.2699999999999996</v>
          </cell>
        </row>
        <row r="1329">
          <cell r="A1329">
            <v>42507</v>
          </cell>
          <cell r="B1329">
            <v>4.53</v>
          </cell>
        </row>
        <row r="1330">
          <cell r="A1330">
            <v>42508</v>
          </cell>
          <cell r="B1330">
            <v>4.58</v>
          </cell>
        </row>
        <row r="1331">
          <cell r="A1331">
            <v>42509</v>
          </cell>
          <cell r="B1331">
            <v>4.72</v>
          </cell>
        </row>
        <row r="1332">
          <cell r="A1332">
            <v>42510</v>
          </cell>
          <cell r="B1332">
            <v>4.4000000000000004</v>
          </cell>
        </row>
        <row r="1333">
          <cell r="A1333">
            <v>42511</v>
          </cell>
          <cell r="B1333">
            <v>4.75</v>
          </cell>
        </row>
        <row r="1334">
          <cell r="A1334">
            <v>42512</v>
          </cell>
          <cell r="B1334">
            <v>4.34</v>
          </cell>
        </row>
        <row r="1335">
          <cell r="A1335">
            <v>42513</v>
          </cell>
          <cell r="B1335">
            <v>4.38</v>
          </cell>
        </row>
        <row r="1336">
          <cell r="A1336">
            <v>42514</v>
          </cell>
          <cell r="B1336">
            <v>4.28</v>
          </cell>
        </row>
        <row r="1337">
          <cell r="A1337">
            <v>42515</v>
          </cell>
          <cell r="B1337">
            <v>5.08</v>
          </cell>
        </row>
        <row r="1338">
          <cell r="A1338">
            <v>42516</v>
          </cell>
          <cell r="B1338">
            <v>4.28</v>
          </cell>
        </row>
        <row r="1339">
          <cell r="A1339">
            <v>42517</v>
          </cell>
          <cell r="B1339">
            <v>3.8</v>
          </cell>
        </row>
        <row r="1340">
          <cell r="A1340">
            <v>42518</v>
          </cell>
          <cell r="B1340">
            <v>3.25</v>
          </cell>
        </row>
        <row r="1341">
          <cell r="A1341">
            <v>42519</v>
          </cell>
          <cell r="B1341">
            <v>3.06</v>
          </cell>
        </row>
        <row r="1342">
          <cell r="A1342">
            <v>42520</v>
          </cell>
          <cell r="B1342">
            <v>3.14</v>
          </cell>
        </row>
        <row r="1343">
          <cell r="A1343">
            <v>42521</v>
          </cell>
          <cell r="B1343">
            <v>3.52</v>
          </cell>
        </row>
        <row r="1344">
          <cell r="A1344">
            <v>42522</v>
          </cell>
          <cell r="B1344">
            <v>4.05</v>
          </cell>
        </row>
        <row r="1345">
          <cell r="A1345">
            <v>42523</v>
          </cell>
          <cell r="B1345">
            <v>3.91</v>
          </cell>
        </row>
        <row r="1346">
          <cell r="A1346">
            <v>42524</v>
          </cell>
          <cell r="B1346">
            <v>3.71</v>
          </cell>
        </row>
        <row r="1347">
          <cell r="A1347">
            <v>42525</v>
          </cell>
          <cell r="B1347">
            <v>3.25</v>
          </cell>
        </row>
        <row r="1348">
          <cell r="A1348">
            <v>42526</v>
          </cell>
          <cell r="B1348">
            <v>3.02</v>
          </cell>
        </row>
        <row r="1349">
          <cell r="A1349">
            <v>42527</v>
          </cell>
          <cell r="B1349">
            <v>3.06</v>
          </cell>
        </row>
        <row r="1350">
          <cell r="A1350">
            <v>42528</v>
          </cell>
          <cell r="B1350">
            <v>3.04</v>
          </cell>
        </row>
        <row r="1351">
          <cell r="A1351">
            <v>42529</v>
          </cell>
          <cell r="B1351">
            <v>2.91</v>
          </cell>
        </row>
        <row r="1352">
          <cell r="A1352">
            <v>42530</v>
          </cell>
          <cell r="B1352">
            <v>2.96</v>
          </cell>
        </row>
        <row r="1353">
          <cell r="A1353">
            <v>42531</v>
          </cell>
          <cell r="B1353">
            <v>2.99</v>
          </cell>
        </row>
        <row r="1354">
          <cell r="A1354">
            <v>42532</v>
          </cell>
          <cell r="B1354">
            <v>2.83</v>
          </cell>
        </row>
        <row r="1355">
          <cell r="A1355">
            <v>42533</v>
          </cell>
          <cell r="B1355">
            <v>2.9</v>
          </cell>
        </row>
        <row r="1356">
          <cell r="A1356">
            <v>42534</v>
          </cell>
          <cell r="B1356">
            <v>3.31</v>
          </cell>
        </row>
        <row r="1357">
          <cell r="A1357">
            <v>42535</v>
          </cell>
          <cell r="B1357">
            <v>3.37</v>
          </cell>
        </row>
        <row r="1358">
          <cell r="A1358">
            <v>42536</v>
          </cell>
          <cell r="B1358">
            <v>3.5</v>
          </cell>
        </row>
        <row r="1359">
          <cell r="A1359">
            <v>42537</v>
          </cell>
          <cell r="B1359">
            <v>3.37</v>
          </cell>
        </row>
        <row r="1360">
          <cell r="A1360">
            <v>42538</v>
          </cell>
          <cell r="B1360">
            <v>3.33</v>
          </cell>
        </row>
        <row r="1361">
          <cell r="A1361">
            <v>42539</v>
          </cell>
          <cell r="B1361">
            <v>3.09</v>
          </cell>
        </row>
        <row r="1362">
          <cell r="A1362">
            <v>42540</v>
          </cell>
          <cell r="B1362">
            <v>3.28</v>
          </cell>
        </row>
        <row r="1363">
          <cell r="A1363">
            <v>42541</v>
          </cell>
          <cell r="B1363">
            <v>3.35</v>
          </cell>
        </row>
        <row r="1364">
          <cell r="A1364">
            <v>42542</v>
          </cell>
          <cell r="B1364">
            <v>3.16</v>
          </cell>
        </row>
        <row r="1365">
          <cell r="A1365">
            <v>42543</v>
          </cell>
          <cell r="B1365">
            <v>3.19</v>
          </cell>
        </row>
        <row r="1366">
          <cell r="A1366">
            <v>42544</v>
          </cell>
          <cell r="B1366">
            <v>3.16</v>
          </cell>
        </row>
        <row r="1367">
          <cell r="A1367">
            <v>42545</v>
          </cell>
          <cell r="B1367">
            <v>3.1</v>
          </cell>
        </row>
        <row r="1368">
          <cell r="A1368">
            <v>42546</v>
          </cell>
          <cell r="B1368">
            <v>2.98</v>
          </cell>
        </row>
        <row r="1369">
          <cell r="A1369">
            <v>42547</v>
          </cell>
          <cell r="B1369">
            <v>3.2</v>
          </cell>
        </row>
        <row r="1370">
          <cell r="A1370">
            <v>42548</v>
          </cell>
          <cell r="B1370">
            <v>3.2</v>
          </cell>
        </row>
        <row r="1371">
          <cell r="A1371">
            <v>42549</v>
          </cell>
          <cell r="B1371">
            <v>3.43</v>
          </cell>
        </row>
        <row r="1372">
          <cell r="A1372">
            <v>42550</v>
          </cell>
          <cell r="B1372">
            <v>3.86</v>
          </cell>
        </row>
        <row r="1373">
          <cell r="A1373">
            <v>42551</v>
          </cell>
          <cell r="B1373">
            <v>3.52</v>
          </cell>
        </row>
        <row r="1374">
          <cell r="A1374">
            <v>42552</v>
          </cell>
          <cell r="B1374">
            <v>3.43</v>
          </cell>
        </row>
        <row r="1375">
          <cell r="A1375">
            <v>42553</v>
          </cell>
          <cell r="B1375">
            <v>3.25</v>
          </cell>
        </row>
        <row r="1376">
          <cell r="A1376">
            <v>42554</v>
          </cell>
          <cell r="B1376">
            <v>3.06</v>
          </cell>
        </row>
        <row r="1377">
          <cell r="A1377">
            <v>42555</v>
          </cell>
          <cell r="B1377">
            <v>3.25</v>
          </cell>
        </row>
        <row r="1378">
          <cell r="A1378">
            <v>42556</v>
          </cell>
          <cell r="B1378">
            <v>3.2</v>
          </cell>
        </row>
        <row r="1379">
          <cell r="A1379">
            <v>42557</v>
          </cell>
          <cell r="B1379">
            <v>3.17</v>
          </cell>
        </row>
        <row r="1380">
          <cell r="A1380">
            <v>42558</v>
          </cell>
          <cell r="B1380">
            <v>3.11</v>
          </cell>
        </row>
        <row r="1381">
          <cell r="A1381">
            <v>42559</v>
          </cell>
          <cell r="B1381">
            <v>2.97</v>
          </cell>
        </row>
        <row r="1382">
          <cell r="A1382">
            <v>42560</v>
          </cell>
          <cell r="B1382">
            <v>2.71</v>
          </cell>
        </row>
        <row r="1383">
          <cell r="A1383">
            <v>42561</v>
          </cell>
          <cell r="B1383">
            <v>2.77</v>
          </cell>
        </row>
        <row r="1384">
          <cell r="A1384">
            <v>42562</v>
          </cell>
          <cell r="B1384">
            <v>3.08</v>
          </cell>
        </row>
        <row r="1385">
          <cell r="A1385">
            <v>42563</v>
          </cell>
          <cell r="B1385">
            <v>3.26</v>
          </cell>
        </row>
        <row r="1386">
          <cell r="A1386">
            <v>42564</v>
          </cell>
          <cell r="B1386">
            <v>3.32</v>
          </cell>
        </row>
        <row r="1387">
          <cell r="A1387">
            <v>42565</v>
          </cell>
          <cell r="B1387">
            <v>3.25</v>
          </cell>
        </row>
        <row r="1388">
          <cell r="A1388">
            <v>42566</v>
          </cell>
          <cell r="B1388">
            <v>3.24</v>
          </cell>
        </row>
        <row r="1389">
          <cell r="A1389">
            <v>42567</v>
          </cell>
          <cell r="B1389">
            <v>2.75</v>
          </cell>
        </row>
        <row r="1390">
          <cell r="A1390">
            <v>42568</v>
          </cell>
          <cell r="B1390">
            <v>2.66</v>
          </cell>
        </row>
        <row r="1391">
          <cell r="A1391">
            <v>42569</v>
          </cell>
          <cell r="B1391">
            <v>2.68</v>
          </cell>
        </row>
        <row r="1392">
          <cell r="A1392">
            <v>42570</v>
          </cell>
          <cell r="B1392">
            <v>2.5499999999999998</v>
          </cell>
        </row>
        <row r="1393">
          <cell r="A1393">
            <v>42571</v>
          </cell>
          <cell r="B1393">
            <v>2.71</v>
          </cell>
        </row>
        <row r="1394">
          <cell r="A1394">
            <v>42572</v>
          </cell>
          <cell r="B1394">
            <v>2.76</v>
          </cell>
        </row>
        <row r="1395">
          <cell r="A1395">
            <v>42573</v>
          </cell>
          <cell r="B1395">
            <v>2.66</v>
          </cell>
        </row>
        <row r="1396">
          <cell r="A1396">
            <v>42574</v>
          </cell>
          <cell r="B1396">
            <v>2.4300000000000002</v>
          </cell>
        </row>
        <row r="1397">
          <cell r="A1397">
            <v>42575</v>
          </cell>
          <cell r="B1397">
            <v>2.5299999999999998</v>
          </cell>
        </row>
        <row r="1398">
          <cell r="A1398">
            <v>42576</v>
          </cell>
          <cell r="B1398">
            <v>2.82</v>
          </cell>
        </row>
        <row r="1399">
          <cell r="A1399">
            <v>42577</v>
          </cell>
          <cell r="B1399">
            <v>2.88</v>
          </cell>
        </row>
        <row r="1400">
          <cell r="A1400">
            <v>42578</v>
          </cell>
          <cell r="B1400">
            <v>2.82</v>
          </cell>
        </row>
        <row r="1401">
          <cell r="A1401">
            <v>42579</v>
          </cell>
          <cell r="B1401">
            <v>2.84</v>
          </cell>
        </row>
        <row r="1402">
          <cell r="A1402">
            <v>42580</v>
          </cell>
          <cell r="B1402">
            <v>2.84</v>
          </cell>
        </row>
        <row r="1403">
          <cell r="A1403">
            <v>42581</v>
          </cell>
          <cell r="B1403">
            <v>2.54</v>
          </cell>
        </row>
        <row r="1404">
          <cell r="A1404">
            <v>42582</v>
          </cell>
          <cell r="B1404">
            <v>2.54</v>
          </cell>
        </row>
        <row r="1405">
          <cell r="A1405">
            <v>42583</v>
          </cell>
          <cell r="B1405">
            <v>3.16</v>
          </cell>
        </row>
        <row r="1406">
          <cell r="A1406">
            <v>42584</v>
          </cell>
          <cell r="B1406">
            <v>2.99</v>
          </cell>
        </row>
        <row r="1407">
          <cell r="A1407">
            <v>42585</v>
          </cell>
          <cell r="B1407">
            <v>2.93</v>
          </cell>
        </row>
        <row r="1408">
          <cell r="A1408">
            <v>42586</v>
          </cell>
          <cell r="B1408">
            <v>2.97</v>
          </cell>
        </row>
        <row r="1409">
          <cell r="A1409">
            <v>42587</v>
          </cell>
          <cell r="B1409">
            <v>2.86</v>
          </cell>
        </row>
        <row r="1410">
          <cell r="A1410">
            <v>42588</v>
          </cell>
          <cell r="B1410">
            <v>2.54</v>
          </cell>
        </row>
        <row r="1411">
          <cell r="A1411">
            <v>42589</v>
          </cell>
          <cell r="B1411">
            <v>2.48</v>
          </cell>
        </row>
        <row r="1412">
          <cell r="A1412">
            <v>42590</v>
          </cell>
          <cell r="B1412">
            <v>2.91</v>
          </cell>
        </row>
        <row r="1413">
          <cell r="A1413">
            <v>42591</v>
          </cell>
          <cell r="B1413">
            <v>3.01</v>
          </cell>
        </row>
        <row r="1414">
          <cell r="A1414">
            <v>42592</v>
          </cell>
          <cell r="B1414">
            <v>2.99</v>
          </cell>
        </row>
        <row r="1415">
          <cell r="A1415">
            <v>42593</v>
          </cell>
          <cell r="B1415">
            <v>2.98</v>
          </cell>
        </row>
        <row r="1416">
          <cell r="A1416">
            <v>42594</v>
          </cell>
          <cell r="B1416">
            <v>2.83</v>
          </cell>
        </row>
        <row r="1417">
          <cell r="A1417">
            <v>42595</v>
          </cell>
          <cell r="B1417">
            <v>2.54</v>
          </cell>
        </row>
        <row r="1418">
          <cell r="A1418">
            <v>42596</v>
          </cell>
          <cell r="B1418">
            <v>2.5</v>
          </cell>
        </row>
        <row r="1419">
          <cell r="A1419">
            <v>42597</v>
          </cell>
          <cell r="B1419">
            <v>2.67</v>
          </cell>
        </row>
        <row r="1420">
          <cell r="A1420">
            <v>42598</v>
          </cell>
          <cell r="B1420">
            <v>2.6</v>
          </cell>
        </row>
        <row r="1421">
          <cell r="A1421">
            <v>42599</v>
          </cell>
          <cell r="B1421">
            <v>2.63</v>
          </cell>
        </row>
        <row r="1422">
          <cell r="A1422">
            <v>42600</v>
          </cell>
          <cell r="B1422">
            <v>2.59</v>
          </cell>
        </row>
        <row r="1423">
          <cell r="A1423">
            <v>42601</v>
          </cell>
          <cell r="B1423">
            <v>2.67</v>
          </cell>
        </row>
        <row r="1424">
          <cell r="A1424">
            <v>42602</v>
          </cell>
          <cell r="B1424">
            <v>2.75</v>
          </cell>
        </row>
        <row r="1425">
          <cell r="A1425">
            <v>42603</v>
          </cell>
          <cell r="B1425">
            <v>2.8</v>
          </cell>
        </row>
        <row r="1426">
          <cell r="A1426">
            <v>42604</v>
          </cell>
          <cell r="B1426">
            <v>2.81</v>
          </cell>
        </row>
        <row r="1427">
          <cell r="A1427">
            <v>42605</v>
          </cell>
          <cell r="B1427">
            <v>2.72</v>
          </cell>
        </row>
        <row r="1428">
          <cell r="A1428">
            <v>42606</v>
          </cell>
          <cell r="B1428">
            <v>2.63</v>
          </cell>
        </row>
        <row r="1429">
          <cell r="A1429">
            <v>42607</v>
          </cell>
          <cell r="B1429">
            <v>2.71</v>
          </cell>
        </row>
        <row r="1430">
          <cell r="A1430">
            <v>42608</v>
          </cell>
          <cell r="B1430">
            <v>2.72</v>
          </cell>
        </row>
        <row r="1431">
          <cell r="A1431">
            <v>42609</v>
          </cell>
          <cell r="B1431">
            <v>2.48</v>
          </cell>
        </row>
        <row r="1432">
          <cell r="A1432">
            <v>42610</v>
          </cell>
          <cell r="B1432">
            <v>2.46</v>
          </cell>
        </row>
        <row r="1433">
          <cell r="A1433">
            <v>42611</v>
          </cell>
          <cell r="B1433">
            <v>2.4900000000000002</v>
          </cell>
        </row>
        <row r="1434">
          <cell r="A1434">
            <v>42612</v>
          </cell>
          <cell r="B1434">
            <v>2.79</v>
          </cell>
        </row>
        <row r="1435">
          <cell r="A1435">
            <v>42613</v>
          </cell>
          <cell r="B1435">
            <v>2.89</v>
          </cell>
        </row>
        <row r="1436">
          <cell r="A1436">
            <v>42614</v>
          </cell>
          <cell r="B1436">
            <v>2.89</v>
          </cell>
        </row>
        <row r="1437">
          <cell r="A1437">
            <v>42615</v>
          </cell>
          <cell r="B1437">
            <v>2.88</v>
          </cell>
        </row>
        <row r="1438">
          <cell r="A1438">
            <v>42616</v>
          </cell>
          <cell r="B1438">
            <v>2.91</v>
          </cell>
        </row>
        <row r="1439">
          <cell r="A1439">
            <v>42617</v>
          </cell>
          <cell r="B1439">
            <v>2.9</v>
          </cell>
        </row>
        <row r="1440">
          <cell r="A1440">
            <v>42618</v>
          </cell>
          <cell r="B1440">
            <v>2.99</v>
          </cell>
        </row>
        <row r="1441">
          <cell r="A1441">
            <v>42619</v>
          </cell>
          <cell r="B1441">
            <v>2.88</v>
          </cell>
        </row>
        <row r="1442">
          <cell r="A1442">
            <v>42620</v>
          </cell>
          <cell r="B1442">
            <v>2.94</v>
          </cell>
        </row>
        <row r="1443">
          <cell r="A1443">
            <v>42621</v>
          </cell>
          <cell r="B1443">
            <v>2.96</v>
          </cell>
        </row>
        <row r="1444">
          <cell r="A1444">
            <v>42622</v>
          </cell>
          <cell r="B1444">
            <v>2.93</v>
          </cell>
        </row>
        <row r="1445">
          <cell r="A1445">
            <v>42623</v>
          </cell>
          <cell r="B1445">
            <v>2.84</v>
          </cell>
        </row>
        <row r="1446">
          <cell r="A1446">
            <v>42624</v>
          </cell>
          <cell r="B1446">
            <v>2.96</v>
          </cell>
        </row>
        <row r="1447">
          <cell r="A1447">
            <v>42625</v>
          </cell>
          <cell r="B1447">
            <v>3.19</v>
          </cell>
        </row>
        <row r="1448">
          <cell r="A1448">
            <v>42626</v>
          </cell>
          <cell r="B1448">
            <v>3.18</v>
          </cell>
        </row>
        <row r="1449">
          <cell r="A1449">
            <v>42627</v>
          </cell>
          <cell r="B1449">
            <v>2.85</v>
          </cell>
        </row>
        <row r="1450">
          <cell r="A1450">
            <v>42628</v>
          </cell>
          <cell r="B1450">
            <v>2.86</v>
          </cell>
        </row>
        <row r="1451">
          <cell r="A1451">
            <v>42629</v>
          </cell>
          <cell r="B1451">
            <v>3.05</v>
          </cell>
        </row>
        <row r="1452">
          <cell r="A1452">
            <v>42630</v>
          </cell>
          <cell r="B1452">
            <v>2.94</v>
          </cell>
        </row>
        <row r="1453">
          <cell r="A1453">
            <v>42631</v>
          </cell>
          <cell r="B1453">
            <v>2.97</v>
          </cell>
        </row>
        <row r="1454">
          <cell r="A1454">
            <v>42632</v>
          </cell>
          <cell r="B1454">
            <v>3.41</v>
          </cell>
        </row>
        <row r="1455">
          <cell r="A1455">
            <v>42633</v>
          </cell>
          <cell r="B1455">
            <v>3.47</v>
          </cell>
        </row>
        <row r="1456">
          <cell r="A1456">
            <v>42634</v>
          </cell>
          <cell r="B1456">
            <v>3.32</v>
          </cell>
        </row>
        <row r="1457">
          <cell r="A1457">
            <v>42635</v>
          </cell>
          <cell r="B1457">
            <v>3.44</v>
          </cell>
        </row>
        <row r="1458">
          <cell r="A1458">
            <v>42636</v>
          </cell>
          <cell r="B1458">
            <v>3.49</v>
          </cell>
        </row>
        <row r="1459">
          <cell r="A1459">
            <v>42637</v>
          </cell>
          <cell r="B1459">
            <v>3.09</v>
          </cell>
        </row>
        <row r="1460">
          <cell r="A1460">
            <v>42638</v>
          </cell>
          <cell r="B1460">
            <v>3.24</v>
          </cell>
        </row>
        <row r="1461">
          <cell r="A1461">
            <v>42639</v>
          </cell>
          <cell r="B1461">
            <v>4.0599999999999996</v>
          </cell>
        </row>
        <row r="1462">
          <cell r="A1462">
            <v>42640</v>
          </cell>
          <cell r="B1462">
            <v>3.78</v>
          </cell>
        </row>
        <row r="1463">
          <cell r="A1463">
            <v>42641</v>
          </cell>
          <cell r="B1463">
            <v>3.6</v>
          </cell>
        </row>
        <row r="1464">
          <cell r="A1464">
            <v>42642</v>
          </cell>
          <cell r="B1464">
            <v>3.68</v>
          </cell>
        </row>
        <row r="1465">
          <cell r="A1465">
            <v>42643</v>
          </cell>
          <cell r="B1465">
            <v>3.94</v>
          </cell>
        </row>
        <row r="1466">
          <cell r="A1466">
            <v>42644</v>
          </cell>
          <cell r="B1466">
            <v>4.41</v>
          </cell>
        </row>
        <row r="1467">
          <cell r="A1467">
            <v>42645</v>
          </cell>
          <cell r="B1467">
            <v>4.58</v>
          </cell>
        </row>
        <row r="1468">
          <cell r="A1468">
            <v>42646</v>
          </cell>
          <cell r="B1468">
            <v>4.8499999999999996</v>
          </cell>
        </row>
        <row r="1469">
          <cell r="A1469">
            <v>42647</v>
          </cell>
          <cell r="B1469">
            <v>4.6900000000000004</v>
          </cell>
        </row>
        <row r="1470">
          <cell r="A1470">
            <v>42648</v>
          </cell>
          <cell r="B1470">
            <v>4.67</v>
          </cell>
        </row>
        <row r="1471">
          <cell r="A1471">
            <v>42649</v>
          </cell>
          <cell r="B1471">
            <v>5.77</v>
          </cell>
        </row>
        <row r="1472">
          <cell r="A1472">
            <v>42650</v>
          </cell>
          <cell r="B1472">
            <v>6.41</v>
          </cell>
        </row>
        <row r="1473">
          <cell r="A1473">
            <v>42651</v>
          </cell>
          <cell r="B1473">
            <v>5.23</v>
          </cell>
        </row>
        <row r="1474">
          <cell r="A1474">
            <v>42652</v>
          </cell>
          <cell r="B1474">
            <v>5.34</v>
          </cell>
        </row>
        <row r="1475">
          <cell r="A1475">
            <v>42653</v>
          </cell>
          <cell r="B1475">
            <v>6.72</v>
          </cell>
        </row>
        <row r="1476">
          <cell r="A1476">
            <v>42654</v>
          </cell>
          <cell r="B1476">
            <v>7.15</v>
          </cell>
        </row>
        <row r="1477">
          <cell r="A1477">
            <v>42655</v>
          </cell>
          <cell r="B1477">
            <v>6.58</v>
          </cell>
        </row>
        <row r="1478">
          <cell r="A1478">
            <v>42656</v>
          </cell>
          <cell r="B1478">
            <v>7</v>
          </cell>
        </row>
        <row r="1479">
          <cell r="A1479">
            <v>42657</v>
          </cell>
          <cell r="B1479">
            <v>7.06</v>
          </cell>
        </row>
        <row r="1480">
          <cell r="A1480">
            <v>42658</v>
          </cell>
          <cell r="B1480">
            <v>6.36</v>
          </cell>
        </row>
        <row r="1481">
          <cell r="A1481">
            <v>42659</v>
          </cell>
          <cell r="B1481">
            <v>5.64</v>
          </cell>
        </row>
        <row r="1482">
          <cell r="A1482">
            <v>42660</v>
          </cell>
          <cell r="B1482">
            <v>6.07</v>
          </cell>
        </row>
        <row r="1483">
          <cell r="A1483">
            <v>42661</v>
          </cell>
          <cell r="B1483">
            <v>6.69</v>
          </cell>
        </row>
        <row r="1484">
          <cell r="A1484">
            <v>42662</v>
          </cell>
          <cell r="B1484">
            <v>7.18</v>
          </cell>
        </row>
        <row r="1485">
          <cell r="A1485">
            <v>42663</v>
          </cell>
          <cell r="B1485">
            <v>7.54</v>
          </cell>
        </row>
        <row r="1486">
          <cell r="A1486">
            <v>42664</v>
          </cell>
          <cell r="B1486">
            <v>7.77</v>
          </cell>
        </row>
        <row r="1487">
          <cell r="A1487">
            <v>42665</v>
          </cell>
          <cell r="B1487">
            <v>8.06</v>
          </cell>
        </row>
        <row r="1488">
          <cell r="A1488">
            <v>42666</v>
          </cell>
          <cell r="B1488">
            <v>8.08</v>
          </cell>
        </row>
        <row r="1489">
          <cell r="A1489">
            <v>42667</v>
          </cell>
          <cell r="B1489">
            <v>8.7799999999999994</v>
          </cell>
        </row>
        <row r="1490">
          <cell r="A1490">
            <v>42668</v>
          </cell>
          <cell r="B1490">
            <v>7.62</v>
          </cell>
        </row>
        <row r="1491">
          <cell r="A1491">
            <v>42669</v>
          </cell>
          <cell r="B1491">
            <v>7.31</v>
          </cell>
        </row>
        <row r="1492">
          <cell r="A1492">
            <v>42670</v>
          </cell>
          <cell r="B1492">
            <v>7.51</v>
          </cell>
        </row>
        <row r="1493">
          <cell r="A1493">
            <v>42671</v>
          </cell>
          <cell r="B1493">
            <v>6.71</v>
          </cell>
        </row>
        <row r="1494">
          <cell r="A1494">
            <v>42672</v>
          </cell>
          <cell r="B1494">
            <v>6.26</v>
          </cell>
        </row>
        <row r="1495">
          <cell r="A1495">
            <v>42673</v>
          </cell>
          <cell r="B1495">
            <v>6.03</v>
          </cell>
        </row>
        <row r="1496">
          <cell r="A1496">
            <v>42674</v>
          </cell>
          <cell r="B1496">
            <v>6.69</v>
          </cell>
        </row>
        <row r="1497">
          <cell r="A1497">
            <v>42675</v>
          </cell>
          <cell r="B1497">
            <v>7.8</v>
          </cell>
        </row>
        <row r="1498">
          <cell r="A1498">
            <v>42676</v>
          </cell>
          <cell r="B1498">
            <v>8.91</v>
          </cell>
        </row>
        <row r="1499">
          <cell r="A1499">
            <v>42677</v>
          </cell>
          <cell r="B1499">
            <v>10.15</v>
          </cell>
        </row>
        <row r="1500">
          <cell r="A1500">
            <v>42678</v>
          </cell>
          <cell r="B1500">
            <v>9.8000000000000007</v>
          </cell>
        </row>
        <row r="1501">
          <cell r="A1501">
            <v>42679</v>
          </cell>
          <cell r="B1501">
            <v>10.4</v>
          </cell>
        </row>
        <row r="1502">
          <cell r="A1502">
            <v>42680</v>
          </cell>
          <cell r="B1502">
            <v>11.43</v>
          </cell>
        </row>
        <row r="1503">
          <cell r="A1503">
            <v>42681</v>
          </cell>
          <cell r="B1503">
            <v>12.12</v>
          </cell>
        </row>
        <row r="1504">
          <cell r="A1504">
            <v>42682</v>
          </cell>
          <cell r="B1504">
            <v>12.75</v>
          </cell>
        </row>
        <row r="1505">
          <cell r="A1505">
            <v>42683</v>
          </cell>
          <cell r="B1505">
            <v>11.32</v>
          </cell>
        </row>
        <row r="1506">
          <cell r="A1506">
            <v>42684</v>
          </cell>
          <cell r="B1506">
            <v>10.84</v>
          </cell>
        </row>
        <row r="1507">
          <cell r="A1507">
            <v>42685</v>
          </cell>
          <cell r="B1507">
            <v>10.86</v>
          </cell>
        </row>
        <row r="1508">
          <cell r="A1508">
            <v>42686</v>
          </cell>
          <cell r="B1508">
            <v>8.89</v>
          </cell>
        </row>
        <row r="1509">
          <cell r="A1509">
            <v>42687</v>
          </cell>
          <cell r="B1509">
            <v>8.9700000000000006</v>
          </cell>
        </row>
        <row r="1510">
          <cell r="A1510">
            <v>42688</v>
          </cell>
          <cell r="B1510">
            <v>8.9700000000000006</v>
          </cell>
        </row>
        <row r="1511">
          <cell r="A1511">
            <v>42689</v>
          </cell>
          <cell r="B1511">
            <v>7.78</v>
          </cell>
        </row>
        <row r="1512">
          <cell r="A1512">
            <v>42690</v>
          </cell>
          <cell r="B1512">
            <v>8.31</v>
          </cell>
        </row>
        <row r="1513">
          <cell r="A1513">
            <v>42691</v>
          </cell>
          <cell r="B1513">
            <v>10.38</v>
          </cell>
        </row>
        <row r="1514">
          <cell r="A1514">
            <v>42692</v>
          </cell>
          <cell r="B1514">
            <v>12.45</v>
          </cell>
        </row>
        <row r="1515">
          <cell r="A1515">
            <v>42693</v>
          </cell>
          <cell r="B1515">
            <v>12.18</v>
          </cell>
        </row>
        <row r="1516">
          <cell r="A1516">
            <v>42694</v>
          </cell>
          <cell r="B1516">
            <v>11.71</v>
          </cell>
        </row>
        <row r="1517">
          <cell r="A1517">
            <v>42695</v>
          </cell>
          <cell r="B1517">
            <v>12.14</v>
          </cell>
        </row>
        <row r="1518">
          <cell r="A1518">
            <v>42696</v>
          </cell>
          <cell r="B1518">
            <v>11.62</v>
          </cell>
        </row>
        <row r="1519">
          <cell r="A1519">
            <v>42697</v>
          </cell>
          <cell r="B1519">
            <v>11.89</v>
          </cell>
        </row>
        <row r="1520">
          <cell r="A1520">
            <v>42698</v>
          </cell>
          <cell r="B1520">
            <v>11.78</v>
          </cell>
        </row>
        <row r="1521">
          <cell r="A1521">
            <v>42699</v>
          </cell>
          <cell r="B1521">
            <v>12.1</v>
          </cell>
        </row>
        <row r="1522">
          <cell r="A1522">
            <v>42700</v>
          </cell>
          <cell r="B1522">
            <v>11.45</v>
          </cell>
        </row>
        <row r="1523">
          <cell r="A1523">
            <v>42701</v>
          </cell>
          <cell r="B1523">
            <v>11.67</v>
          </cell>
        </row>
        <row r="1524">
          <cell r="A1524">
            <v>42702</v>
          </cell>
          <cell r="B1524">
            <v>12.67</v>
          </cell>
        </row>
        <row r="1525">
          <cell r="A1525">
            <v>42703</v>
          </cell>
          <cell r="B1525">
            <v>15</v>
          </cell>
        </row>
        <row r="1526">
          <cell r="A1526">
            <v>42704</v>
          </cell>
          <cell r="B1526">
            <v>16.059999999999999</v>
          </cell>
        </row>
        <row r="1527">
          <cell r="A1527">
            <v>42705</v>
          </cell>
          <cell r="B1527">
            <v>16.25</v>
          </cell>
        </row>
        <row r="1528">
          <cell r="A1528">
            <v>42706</v>
          </cell>
          <cell r="B1528">
            <v>15.27</v>
          </cell>
        </row>
        <row r="1529">
          <cell r="A1529">
            <v>42707</v>
          </cell>
          <cell r="B1529">
            <v>13.37</v>
          </cell>
        </row>
        <row r="1530">
          <cell r="A1530">
            <v>42708</v>
          </cell>
          <cell r="B1530">
            <v>13.92</v>
          </cell>
        </row>
        <row r="1531">
          <cell r="A1531">
            <v>42709</v>
          </cell>
          <cell r="B1531">
            <v>14</v>
          </cell>
        </row>
        <row r="1532">
          <cell r="A1532">
            <v>42710</v>
          </cell>
          <cell r="B1532">
            <v>11.85</v>
          </cell>
        </row>
        <row r="1533">
          <cell r="A1533">
            <v>42711</v>
          </cell>
          <cell r="B1533">
            <v>9.64</v>
          </cell>
        </row>
        <row r="1534">
          <cell r="A1534">
            <v>42712</v>
          </cell>
          <cell r="B1534">
            <v>8.6300000000000008</v>
          </cell>
        </row>
        <row r="1535">
          <cell r="A1535">
            <v>42713</v>
          </cell>
          <cell r="B1535">
            <v>8.26</v>
          </cell>
        </row>
        <row r="1536">
          <cell r="A1536">
            <v>42714</v>
          </cell>
          <cell r="B1536">
            <v>8.4499999999999993</v>
          </cell>
        </row>
        <row r="1537">
          <cell r="A1537">
            <v>42715</v>
          </cell>
          <cell r="B1537">
            <v>10.3</v>
          </cell>
        </row>
        <row r="1538">
          <cell r="A1538">
            <v>42716</v>
          </cell>
          <cell r="B1538">
            <v>10.93</v>
          </cell>
        </row>
        <row r="1539">
          <cell r="A1539">
            <v>42717</v>
          </cell>
          <cell r="B1539">
            <v>9.5</v>
          </cell>
        </row>
        <row r="1540">
          <cell r="A1540">
            <v>42718</v>
          </cell>
          <cell r="B1540">
            <v>9.52</v>
          </cell>
        </row>
        <row r="1541">
          <cell r="A1541">
            <v>42719</v>
          </cell>
          <cell r="B1541">
            <v>9.67</v>
          </cell>
        </row>
        <row r="1542">
          <cell r="A1542">
            <v>42720</v>
          </cell>
          <cell r="B1542">
            <v>10.050000000000001</v>
          </cell>
        </row>
        <row r="1543">
          <cell r="A1543">
            <v>42721</v>
          </cell>
          <cell r="B1543">
            <v>10.15</v>
          </cell>
        </row>
        <row r="1544">
          <cell r="A1544">
            <v>42722</v>
          </cell>
          <cell r="B1544">
            <v>10.93</v>
          </cell>
        </row>
        <row r="1545">
          <cell r="A1545">
            <v>42723</v>
          </cell>
          <cell r="B1545">
            <v>11.92</v>
          </cell>
        </row>
        <row r="1546">
          <cell r="A1546">
            <v>42724</v>
          </cell>
          <cell r="B1546">
            <v>12.14</v>
          </cell>
        </row>
        <row r="1547">
          <cell r="A1547">
            <v>42725</v>
          </cell>
          <cell r="B1547">
            <v>11.23</v>
          </cell>
        </row>
        <row r="1548">
          <cell r="A1548">
            <v>42726</v>
          </cell>
          <cell r="B1548">
            <v>11.74</v>
          </cell>
        </row>
        <row r="1549">
          <cell r="A1549">
            <v>42727</v>
          </cell>
          <cell r="B1549">
            <v>11.06</v>
          </cell>
        </row>
        <row r="1550">
          <cell r="A1550">
            <v>42728</v>
          </cell>
          <cell r="B1550">
            <v>10.09</v>
          </cell>
        </row>
        <row r="1551">
          <cell r="A1551">
            <v>42729</v>
          </cell>
          <cell r="B1551">
            <v>7.79</v>
          </cell>
        </row>
        <row r="1552">
          <cell r="A1552">
            <v>42730</v>
          </cell>
          <cell r="B1552">
            <v>10</v>
          </cell>
        </row>
        <row r="1553">
          <cell r="A1553">
            <v>42731</v>
          </cell>
          <cell r="B1553">
            <v>13.29</v>
          </cell>
        </row>
        <row r="1554">
          <cell r="A1554">
            <v>42732</v>
          </cell>
          <cell r="B1554">
            <v>13.51</v>
          </cell>
        </row>
        <row r="1555">
          <cell r="A1555">
            <v>42733</v>
          </cell>
          <cell r="B1555">
            <v>13.8</v>
          </cell>
        </row>
        <row r="1556">
          <cell r="A1556">
            <v>42734</v>
          </cell>
          <cell r="B1556">
            <v>13.28</v>
          </cell>
        </row>
        <row r="1557">
          <cell r="A1557">
            <v>42735</v>
          </cell>
          <cell r="B1557">
            <v>11.27</v>
          </cell>
        </row>
        <row r="1558">
          <cell r="A1558">
            <v>42736</v>
          </cell>
          <cell r="B1558">
            <v>11.75</v>
          </cell>
        </row>
        <row r="1559">
          <cell r="A1559">
            <v>42737</v>
          </cell>
          <cell r="B1559">
            <v>14.41</v>
          </cell>
        </row>
        <row r="1560">
          <cell r="A1560">
            <v>42738</v>
          </cell>
          <cell r="B1560">
            <v>15.63</v>
          </cell>
        </row>
        <row r="1561">
          <cell r="A1561">
            <v>42739</v>
          </cell>
          <cell r="B1561">
            <v>14.27</v>
          </cell>
        </row>
        <row r="1562">
          <cell r="A1562">
            <v>42740</v>
          </cell>
          <cell r="B1562">
            <v>15.45</v>
          </cell>
        </row>
        <row r="1563">
          <cell r="A1563">
            <v>42741</v>
          </cell>
          <cell r="B1563">
            <v>14.33</v>
          </cell>
        </row>
        <row r="1564">
          <cell r="A1564">
            <v>42742</v>
          </cell>
          <cell r="B1564">
            <v>10.74</v>
          </cell>
        </row>
        <row r="1565">
          <cell r="A1565">
            <v>42743</v>
          </cell>
          <cell r="B1565">
            <v>10.08</v>
          </cell>
        </row>
        <row r="1566">
          <cell r="A1566">
            <v>42744</v>
          </cell>
          <cell r="B1566">
            <v>11.9</v>
          </cell>
        </row>
        <row r="1567">
          <cell r="A1567">
            <v>42745</v>
          </cell>
          <cell r="B1567">
            <v>12.27</v>
          </cell>
        </row>
        <row r="1568">
          <cell r="A1568">
            <v>42746</v>
          </cell>
          <cell r="B1568">
            <v>11.78</v>
          </cell>
        </row>
        <row r="1569">
          <cell r="A1569">
            <v>42747</v>
          </cell>
          <cell r="B1569">
            <v>14.33</v>
          </cell>
        </row>
        <row r="1570">
          <cell r="A1570">
            <v>42748</v>
          </cell>
          <cell r="B1570">
            <v>15.54</v>
          </cell>
        </row>
        <row r="1571">
          <cell r="A1571">
            <v>42749</v>
          </cell>
          <cell r="B1571">
            <v>13.75</v>
          </cell>
        </row>
        <row r="1572">
          <cell r="A1572">
            <v>42750</v>
          </cell>
          <cell r="B1572">
            <v>11.95</v>
          </cell>
        </row>
        <row r="1573">
          <cell r="A1573">
            <v>42751</v>
          </cell>
          <cell r="B1573">
            <v>11.5</v>
          </cell>
        </row>
        <row r="1574">
          <cell r="A1574">
            <v>42752</v>
          </cell>
          <cell r="B1574">
            <v>12.49</v>
          </cell>
        </row>
        <row r="1575">
          <cell r="A1575">
            <v>42753</v>
          </cell>
          <cell r="B1575">
            <v>13.23</v>
          </cell>
        </row>
        <row r="1576">
          <cell r="A1576">
            <v>42754</v>
          </cell>
          <cell r="B1576">
            <v>14.59</v>
          </cell>
        </row>
        <row r="1577">
          <cell r="A1577">
            <v>42755</v>
          </cell>
          <cell r="B1577">
            <v>15.35</v>
          </cell>
        </row>
        <row r="1578">
          <cell r="A1578">
            <v>42756</v>
          </cell>
          <cell r="B1578">
            <v>15.45</v>
          </cell>
        </row>
        <row r="1579">
          <cell r="A1579">
            <v>42757</v>
          </cell>
          <cell r="B1579">
            <v>14.12</v>
          </cell>
        </row>
        <row r="1580">
          <cell r="A1580">
            <v>42758</v>
          </cell>
          <cell r="B1580">
            <v>14.86</v>
          </cell>
        </row>
        <row r="1581">
          <cell r="A1581">
            <v>42759</v>
          </cell>
          <cell r="B1581">
            <v>14.61</v>
          </cell>
        </row>
        <row r="1582">
          <cell r="A1582">
            <v>42760</v>
          </cell>
          <cell r="B1582">
            <v>14.37</v>
          </cell>
        </row>
        <row r="1583">
          <cell r="A1583">
            <v>42761</v>
          </cell>
          <cell r="B1583">
            <v>16.34</v>
          </cell>
        </row>
        <row r="1584">
          <cell r="A1584">
            <v>42762</v>
          </cell>
          <cell r="B1584">
            <v>14.6</v>
          </cell>
        </row>
        <row r="1585">
          <cell r="A1585">
            <v>42763</v>
          </cell>
          <cell r="B1585">
            <v>12.25</v>
          </cell>
        </row>
        <row r="1586">
          <cell r="A1586">
            <v>42764</v>
          </cell>
          <cell r="B1586">
            <v>12.25</v>
          </cell>
        </row>
        <row r="1587">
          <cell r="A1587">
            <v>42765</v>
          </cell>
          <cell r="B1587">
            <v>11.33</v>
          </cell>
        </row>
        <row r="1588">
          <cell r="A1588">
            <v>42766</v>
          </cell>
          <cell r="B1588">
            <v>10.65</v>
          </cell>
        </row>
        <row r="1589">
          <cell r="A1589">
            <v>42767</v>
          </cell>
          <cell r="B1589">
            <v>10.25</v>
          </cell>
        </row>
        <row r="1590">
          <cell r="A1590">
            <v>42768</v>
          </cell>
          <cell r="B1590">
            <v>10.61</v>
          </cell>
        </row>
        <row r="1591">
          <cell r="A1591">
            <v>42769</v>
          </cell>
          <cell r="B1591">
            <v>12.3</v>
          </cell>
        </row>
        <row r="1592">
          <cell r="A1592">
            <v>42770</v>
          </cell>
          <cell r="B1592">
            <v>12.04</v>
          </cell>
        </row>
        <row r="1593">
          <cell r="A1593">
            <v>42771</v>
          </cell>
          <cell r="B1593">
            <v>13.26</v>
          </cell>
        </row>
        <row r="1594">
          <cell r="A1594">
            <v>42772</v>
          </cell>
          <cell r="B1594">
            <v>14.77</v>
          </cell>
        </row>
        <row r="1595">
          <cell r="A1595">
            <v>42773</v>
          </cell>
          <cell r="B1595">
            <v>12.46</v>
          </cell>
        </row>
        <row r="1596">
          <cell r="A1596">
            <v>42774</v>
          </cell>
          <cell r="B1596">
            <v>13.42</v>
          </cell>
        </row>
        <row r="1597">
          <cell r="A1597">
            <v>42775</v>
          </cell>
          <cell r="B1597">
            <v>15.38</v>
          </cell>
        </row>
        <row r="1598">
          <cell r="A1598">
            <v>42776</v>
          </cell>
          <cell r="B1598">
            <v>16.07</v>
          </cell>
        </row>
        <row r="1599">
          <cell r="A1599">
            <v>42777</v>
          </cell>
          <cell r="B1599">
            <v>16.02</v>
          </cell>
        </row>
        <row r="1600">
          <cell r="A1600">
            <v>42778</v>
          </cell>
          <cell r="B1600">
            <v>15.21</v>
          </cell>
        </row>
        <row r="1601">
          <cell r="A1601">
            <v>42779</v>
          </cell>
          <cell r="B1601">
            <v>13.32</v>
          </cell>
        </row>
        <row r="1602">
          <cell r="A1602">
            <v>42780</v>
          </cell>
          <cell r="B1602">
            <v>12.98</v>
          </cell>
        </row>
        <row r="1603">
          <cell r="A1603">
            <v>42781</v>
          </cell>
          <cell r="B1603">
            <v>11.1</v>
          </cell>
        </row>
        <row r="1604">
          <cell r="A1604">
            <v>42782</v>
          </cell>
          <cell r="B1604">
            <v>10.66</v>
          </cell>
        </row>
        <row r="1605">
          <cell r="A1605">
            <v>42783</v>
          </cell>
          <cell r="B1605">
            <v>10.48</v>
          </cell>
        </row>
        <row r="1606">
          <cell r="A1606">
            <v>42784</v>
          </cell>
          <cell r="B1606">
            <v>9.82</v>
          </cell>
        </row>
        <row r="1607">
          <cell r="A1607">
            <v>42785</v>
          </cell>
          <cell r="B1607">
            <v>9.75</v>
          </cell>
        </row>
        <row r="1608">
          <cell r="A1608">
            <v>42786</v>
          </cell>
          <cell r="B1608">
            <v>9.51</v>
          </cell>
        </row>
        <row r="1609">
          <cell r="A1609">
            <v>42787</v>
          </cell>
          <cell r="B1609">
            <v>9.83</v>
          </cell>
        </row>
        <row r="1610">
          <cell r="A1610">
            <v>42788</v>
          </cell>
          <cell r="B1610">
            <v>9.83</v>
          </cell>
        </row>
        <row r="1611">
          <cell r="A1611">
            <v>42789</v>
          </cell>
          <cell r="B1611">
            <v>11.04</v>
          </cell>
        </row>
        <row r="1612">
          <cell r="A1612">
            <v>42790</v>
          </cell>
          <cell r="B1612">
            <v>11.16</v>
          </cell>
        </row>
        <row r="1613">
          <cell r="A1613">
            <v>42791</v>
          </cell>
          <cell r="B1613">
            <v>10.6</v>
          </cell>
        </row>
        <row r="1614">
          <cell r="A1614">
            <v>42792</v>
          </cell>
          <cell r="B1614">
            <v>10.06</v>
          </cell>
        </row>
        <row r="1615">
          <cell r="A1615">
            <v>42793</v>
          </cell>
          <cell r="B1615">
            <v>12.02</v>
          </cell>
        </row>
        <row r="1616">
          <cell r="A1616">
            <v>42794</v>
          </cell>
          <cell r="B1616">
            <v>12.97</v>
          </cell>
        </row>
        <row r="1617">
          <cell r="A1617">
            <v>42795</v>
          </cell>
          <cell r="B1617">
            <v>12.47</v>
          </cell>
        </row>
        <row r="1618">
          <cell r="A1618">
            <v>42796</v>
          </cell>
          <cell r="B1618">
            <v>11.28</v>
          </cell>
        </row>
        <row r="1619">
          <cell r="A1619">
            <v>42797</v>
          </cell>
          <cell r="B1619">
            <v>11.3</v>
          </cell>
        </row>
        <row r="1620">
          <cell r="A1620">
            <v>42798</v>
          </cell>
          <cell r="B1620">
            <v>10.29</v>
          </cell>
        </row>
        <row r="1621">
          <cell r="A1621">
            <v>42799</v>
          </cell>
          <cell r="B1621">
            <v>11.13</v>
          </cell>
        </row>
        <row r="1622">
          <cell r="A1622">
            <v>42800</v>
          </cell>
          <cell r="B1622">
            <v>11.91</v>
          </cell>
        </row>
        <row r="1623">
          <cell r="A1623">
            <v>42801</v>
          </cell>
          <cell r="B1623">
            <v>11.35</v>
          </cell>
        </row>
        <row r="1624">
          <cell r="A1624">
            <v>42802</v>
          </cell>
          <cell r="B1624">
            <v>9.75</v>
          </cell>
        </row>
        <row r="1625">
          <cell r="A1625">
            <v>42803</v>
          </cell>
          <cell r="B1625">
            <v>8.1999999999999993</v>
          </cell>
        </row>
        <row r="1626">
          <cell r="A1626">
            <v>42804</v>
          </cell>
          <cell r="B1626">
            <v>8.4499999999999993</v>
          </cell>
        </row>
        <row r="1627">
          <cell r="A1627">
            <v>42805</v>
          </cell>
          <cell r="B1627">
            <v>7.48</v>
          </cell>
        </row>
        <row r="1628">
          <cell r="A1628">
            <v>42806</v>
          </cell>
          <cell r="B1628">
            <v>8.17</v>
          </cell>
        </row>
        <row r="1629">
          <cell r="A1629">
            <v>42807</v>
          </cell>
          <cell r="B1629">
            <v>8.83</v>
          </cell>
        </row>
        <row r="1630">
          <cell r="A1630">
            <v>42808</v>
          </cell>
          <cell r="B1630">
            <v>8.42</v>
          </cell>
        </row>
        <row r="1631">
          <cell r="A1631">
            <v>42809</v>
          </cell>
          <cell r="B1631">
            <v>7.88</v>
          </cell>
        </row>
        <row r="1632">
          <cell r="A1632">
            <v>42810</v>
          </cell>
          <cell r="B1632">
            <v>9.49</v>
          </cell>
        </row>
        <row r="1633">
          <cell r="A1633">
            <v>42811</v>
          </cell>
          <cell r="B1633">
            <v>10.34</v>
          </cell>
        </row>
        <row r="1634">
          <cell r="A1634">
            <v>42812</v>
          </cell>
          <cell r="B1634">
            <v>8.9</v>
          </cell>
        </row>
        <row r="1635">
          <cell r="A1635">
            <v>42813</v>
          </cell>
          <cell r="B1635">
            <v>8.5299999999999994</v>
          </cell>
        </row>
        <row r="1636">
          <cell r="A1636">
            <v>42814</v>
          </cell>
          <cell r="B1636">
            <v>9.32</v>
          </cell>
        </row>
        <row r="1637">
          <cell r="A1637">
            <v>42815</v>
          </cell>
          <cell r="B1637">
            <v>10.58</v>
          </cell>
        </row>
        <row r="1638">
          <cell r="A1638">
            <v>42816</v>
          </cell>
          <cell r="B1638">
            <v>10.93</v>
          </cell>
        </row>
        <row r="1639">
          <cell r="A1639">
            <v>42817</v>
          </cell>
          <cell r="B1639">
            <v>12.03</v>
          </cell>
        </row>
        <row r="1640">
          <cell r="A1640">
            <v>42818</v>
          </cell>
          <cell r="B1640">
            <v>11.09</v>
          </cell>
        </row>
        <row r="1641">
          <cell r="A1641">
            <v>42819</v>
          </cell>
          <cell r="B1641">
            <v>8.59</v>
          </cell>
        </row>
        <row r="1642">
          <cell r="A1642">
            <v>42820</v>
          </cell>
          <cell r="B1642">
            <v>7.79</v>
          </cell>
        </row>
        <row r="1643">
          <cell r="A1643">
            <v>42821</v>
          </cell>
          <cell r="B1643">
            <v>8.69</v>
          </cell>
        </row>
        <row r="1644">
          <cell r="A1644">
            <v>42822</v>
          </cell>
          <cell r="B1644">
            <v>8.57</v>
          </cell>
        </row>
        <row r="1645">
          <cell r="A1645">
            <v>42823</v>
          </cell>
          <cell r="B1645">
            <v>8.24</v>
          </cell>
        </row>
        <row r="1646">
          <cell r="A1646">
            <v>42824</v>
          </cell>
          <cell r="B1646">
            <v>6.64</v>
          </cell>
        </row>
        <row r="1647">
          <cell r="A1647">
            <v>42825</v>
          </cell>
          <cell r="B1647">
            <v>6.69</v>
          </cell>
        </row>
        <row r="1648">
          <cell r="A1648">
            <v>42826</v>
          </cell>
          <cell r="B1648">
            <v>6.44</v>
          </cell>
        </row>
        <row r="1649">
          <cell r="A1649">
            <v>42827</v>
          </cell>
          <cell r="B1649">
            <v>6.41</v>
          </cell>
        </row>
        <row r="1650">
          <cell r="A1650">
            <v>42828</v>
          </cell>
          <cell r="B1650">
            <v>7.18</v>
          </cell>
        </row>
        <row r="1651">
          <cell r="A1651">
            <v>42829</v>
          </cell>
          <cell r="B1651">
            <v>7.22</v>
          </cell>
        </row>
        <row r="1652">
          <cell r="A1652">
            <v>42830</v>
          </cell>
          <cell r="B1652">
            <v>7.35</v>
          </cell>
        </row>
        <row r="1653">
          <cell r="A1653">
            <v>42831</v>
          </cell>
          <cell r="B1653">
            <v>6.94</v>
          </cell>
        </row>
        <row r="1654">
          <cell r="A1654">
            <v>42832</v>
          </cell>
          <cell r="B1654">
            <v>6.42</v>
          </cell>
        </row>
        <row r="1655">
          <cell r="A1655">
            <v>42833</v>
          </cell>
          <cell r="B1655">
            <v>5.26</v>
          </cell>
        </row>
        <row r="1656">
          <cell r="A1656">
            <v>42834</v>
          </cell>
          <cell r="B1656">
            <v>4.9000000000000004</v>
          </cell>
        </row>
        <row r="1657">
          <cell r="A1657">
            <v>42835</v>
          </cell>
          <cell r="B1657">
            <v>5.94</v>
          </cell>
        </row>
        <row r="1658">
          <cell r="A1658">
            <v>42836</v>
          </cell>
          <cell r="B1658">
            <v>6.2</v>
          </cell>
        </row>
        <row r="1659">
          <cell r="A1659">
            <v>42837</v>
          </cell>
          <cell r="B1659">
            <v>6.57</v>
          </cell>
        </row>
        <row r="1660">
          <cell r="A1660">
            <v>42838</v>
          </cell>
          <cell r="B1660">
            <v>7</v>
          </cell>
        </row>
        <row r="1661">
          <cell r="A1661">
            <v>42839</v>
          </cell>
          <cell r="B1661">
            <v>7.15</v>
          </cell>
        </row>
        <row r="1662">
          <cell r="A1662">
            <v>42840</v>
          </cell>
          <cell r="B1662">
            <v>6.51</v>
          </cell>
        </row>
        <row r="1663">
          <cell r="A1663">
            <v>42841</v>
          </cell>
          <cell r="B1663">
            <v>6.33</v>
          </cell>
        </row>
        <row r="1664">
          <cell r="A1664">
            <v>42842</v>
          </cell>
          <cell r="B1664">
            <v>6.55</v>
          </cell>
        </row>
        <row r="1665">
          <cell r="A1665">
            <v>42843</v>
          </cell>
          <cell r="B1665">
            <v>6.96</v>
          </cell>
        </row>
        <row r="1666">
          <cell r="A1666">
            <v>42844</v>
          </cell>
          <cell r="B1666">
            <v>6.67</v>
          </cell>
        </row>
        <row r="1667">
          <cell r="A1667">
            <v>42845</v>
          </cell>
          <cell r="B1667">
            <v>7.01</v>
          </cell>
        </row>
        <row r="1668">
          <cell r="A1668">
            <v>42846</v>
          </cell>
          <cell r="B1668">
            <v>6.3</v>
          </cell>
        </row>
        <row r="1669">
          <cell r="A1669">
            <v>42847</v>
          </cell>
          <cell r="B1669">
            <v>5.35</v>
          </cell>
        </row>
        <row r="1670">
          <cell r="A1670">
            <v>42848</v>
          </cell>
          <cell r="B1670">
            <v>5.58</v>
          </cell>
        </row>
        <row r="1671">
          <cell r="A1671">
            <v>42849</v>
          </cell>
          <cell r="B1671">
            <v>7.16</v>
          </cell>
        </row>
        <row r="1672">
          <cell r="A1672">
            <v>42850</v>
          </cell>
          <cell r="B1672">
            <v>8.75</v>
          </cell>
        </row>
        <row r="1673">
          <cell r="A1673">
            <v>42851</v>
          </cell>
          <cell r="B1673">
            <v>9.1300000000000008</v>
          </cell>
        </row>
        <row r="1674">
          <cell r="A1674">
            <v>42852</v>
          </cell>
          <cell r="B1674">
            <v>9.08</v>
          </cell>
        </row>
        <row r="1675">
          <cell r="A1675">
            <v>42853</v>
          </cell>
          <cell r="B1675">
            <v>7.95</v>
          </cell>
        </row>
        <row r="1676">
          <cell r="A1676">
            <v>42854</v>
          </cell>
          <cell r="B1676">
            <v>6.87</v>
          </cell>
        </row>
        <row r="1677">
          <cell r="A1677">
            <v>42855</v>
          </cell>
          <cell r="B1677">
            <v>6.87</v>
          </cell>
        </row>
        <row r="1678">
          <cell r="A1678">
            <v>42856</v>
          </cell>
          <cell r="B1678">
            <v>6.7</v>
          </cell>
        </row>
        <row r="1679">
          <cell r="A1679">
            <v>42857</v>
          </cell>
          <cell r="B1679">
            <v>6.04</v>
          </cell>
        </row>
        <row r="1680">
          <cell r="A1680">
            <v>42858</v>
          </cell>
          <cell r="B1680">
            <v>6.82</v>
          </cell>
        </row>
        <row r="1681">
          <cell r="A1681">
            <v>42859</v>
          </cell>
          <cell r="B1681">
            <v>6.16</v>
          </cell>
        </row>
        <row r="1682">
          <cell r="A1682">
            <v>42860</v>
          </cell>
          <cell r="B1682">
            <v>6.15</v>
          </cell>
        </row>
        <row r="1683">
          <cell r="A1683">
            <v>42861</v>
          </cell>
          <cell r="B1683">
            <v>6.14</v>
          </cell>
        </row>
        <row r="1684">
          <cell r="A1684">
            <v>42862</v>
          </cell>
          <cell r="B1684">
            <v>4.93</v>
          </cell>
        </row>
        <row r="1685">
          <cell r="A1685">
            <v>42863</v>
          </cell>
          <cell r="B1685">
            <v>5.34</v>
          </cell>
        </row>
        <row r="1686">
          <cell r="A1686">
            <v>42864</v>
          </cell>
          <cell r="B1686">
            <v>5.9</v>
          </cell>
        </row>
        <row r="1687">
          <cell r="A1687">
            <v>42865</v>
          </cell>
          <cell r="B1687">
            <v>5.09</v>
          </cell>
        </row>
        <row r="1688">
          <cell r="A1688">
            <v>42866</v>
          </cell>
          <cell r="B1688">
            <v>4.88</v>
          </cell>
        </row>
        <row r="1689">
          <cell r="A1689">
            <v>42867</v>
          </cell>
          <cell r="B1689">
            <v>4.9800000000000004</v>
          </cell>
        </row>
        <row r="1690">
          <cell r="A1690">
            <v>42868</v>
          </cell>
          <cell r="B1690">
            <v>4.5</v>
          </cell>
        </row>
        <row r="1691">
          <cell r="A1691">
            <v>42869</v>
          </cell>
          <cell r="B1691">
            <v>4.2699999999999996</v>
          </cell>
        </row>
        <row r="1692">
          <cell r="A1692">
            <v>42870</v>
          </cell>
          <cell r="B1692">
            <v>5.34</v>
          </cell>
        </row>
        <row r="1693">
          <cell r="A1693">
            <v>42871</v>
          </cell>
          <cell r="B1693">
            <v>4.83</v>
          </cell>
        </row>
        <row r="1694">
          <cell r="A1694">
            <v>42872</v>
          </cell>
          <cell r="B1694">
            <v>5.68</v>
          </cell>
        </row>
        <row r="1695">
          <cell r="A1695">
            <v>42873</v>
          </cell>
          <cell r="B1695">
            <v>5.17</v>
          </cell>
        </row>
        <row r="1696">
          <cell r="A1696">
            <v>42874</v>
          </cell>
          <cell r="B1696">
            <v>5.09</v>
          </cell>
        </row>
        <row r="1697">
          <cell r="A1697">
            <v>42875</v>
          </cell>
          <cell r="B1697">
            <v>5.09</v>
          </cell>
        </row>
        <row r="1698">
          <cell r="A1698">
            <v>42876</v>
          </cell>
          <cell r="B1698">
            <v>4.26</v>
          </cell>
        </row>
        <row r="1699">
          <cell r="A1699">
            <v>42877</v>
          </cell>
          <cell r="B1699">
            <v>3.84</v>
          </cell>
        </row>
        <row r="1700">
          <cell r="A1700">
            <v>42878</v>
          </cell>
          <cell r="B1700">
            <v>3.79</v>
          </cell>
        </row>
        <row r="1701">
          <cell r="A1701">
            <v>42879</v>
          </cell>
          <cell r="B1701">
            <v>3.44</v>
          </cell>
        </row>
        <row r="1702">
          <cell r="A1702">
            <v>42880</v>
          </cell>
          <cell r="B1702">
            <v>3.17</v>
          </cell>
        </row>
        <row r="1703">
          <cell r="A1703">
            <v>42881</v>
          </cell>
          <cell r="B1703">
            <v>2.98</v>
          </cell>
        </row>
        <row r="1704">
          <cell r="A1704">
            <v>42882</v>
          </cell>
          <cell r="B1704">
            <v>3.91</v>
          </cell>
        </row>
        <row r="1705">
          <cell r="A1705">
            <v>42883</v>
          </cell>
          <cell r="B1705">
            <v>2.81</v>
          </cell>
        </row>
        <row r="1706">
          <cell r="A1706">
            <v>42884</v>
          </cell>
          <cell r="B1706">
            <v>3.11</v>
          </cell>
        </row>
        <row r="1707">
          <cell r="A1707">
            <v>42885</v>
          </cell>
          <cell r="B1707">
            <v>3.19</v>
          </cell>
        </row>
        <row r="1708">
          <cell r="A1708">
            <v>42886</v>
          </cell>
          <cell r="B1708">
            <v>3.21</v>
          </cell>
        </row>
        <row r="1709">
          <cell r="A1709">
            <v>42887</v>
          </cell>
          <cell r="B1709">
            <v>3.04</v>
          </cell>
        </row>
        <row r="1710">
          <cell r="A1710">
            <v>42888</v>
          </cell>
          <cell r="B1710">
            <v>3.17</v>
          </cell>
        </row>
        <row r="1711">
          <cell r="A1711">
            <v>42889</v>
          </cell>
          <cell r="B1711">
            <v>3.11</v>
          </cell>
        </row>
        <row r="1712">
          <cell r="A1712">
            <v>42890</v>
          </cell>
          <cell r="B1712">
            <v>3.37</v>
          </cell>
        </row>
        <row r="1713">
          <cell r="A1713">
            <v>42891</v>
          </cell>
          <cell r="B1713">
            <v>4.58</v>
          </cell>
        </row>
        <row r="1714">
          <cell r="A1714">
            <v>42892</v>
          </cell>
          <cell r="B1714">
            <v>4.58</v>
          </cell>
        </row>
        <row r="1715">
          <cell r="A1715">
            <v>42893</v>
          </cell>
          <cell r="B1715">
            <v>4.18</v>
          </cell>
        </row>
        <row r="1716">
          <cell r="A1716">
            <v>42894</v>
          </cell>
          <cell r="B1716">
            <v>4.1399999999999997</v>
          </cell>
        </row>
        <row r="1717">
          <cell r="A1717">
            <v>42895</v>
          </cell>
          <cell r="B1717">
            <v>3.73</v>
          </cell>
        </row>
        <row r="1718">
          <cell r="A1718">
            <v>42896</v>
          </cell>
          <cell r="B1718">
            <v>3.44</v>
          </cell>
        </row>
        <row r="1719">
          <cell r="A1719">
            <v>42897</v>
          </cell>
          <cell r="B1719">
            <v>3.27</v>
          </cell>
        </row>
        <row r="1720">
          <cell r="A1720">
            <v>42898</v>
          </cell>
          <cell r="B1720">
            <v>3.55</v>
          </cell>
        </row>
        <row r="1721">
          <cell r="A1721">
            <v>42899</v>
          </cell>
          <cell r="B1721">
            <v>3.36</v>
          </cell>
        </row>
        <row r="1722">
          <cell r="A1722">
            <v>42900</v>
          </cell>
          <cell r="B1722">
            <v>3.04</v>
          </cell>
        </row>
        <row r="1723">
          <cell r="A1723">
            <v>42901</v>
          </cell>
          <cell r="B1723">
            <v>3.18</v>
          </cell>
        </row>
        <row r="1724">
          <cell r="A1724">
            <v>42902</v>
          </cell>
          <cell r="B1724">
            <v>3.08</v>
          </cell>
        </row>
        <row r="1725">
          <cell r="A1725">
            <v>42903</v>
          </cell>
          <cell r="B1725">
            <v>2.61</v>
          </cell>
        </row>
        <row r="1726">
          <cell r="A1726">
            <v>42904</v>
          </cell>
          <cell r="B1726">
            <v>2.58</v>
          </cell>
        </row>
        <row r="1727">
          <cell r="A1727">
            <v>42905</v>
          </cell>
          <cell r="B1727">
            <v>2.81</v>
          </cell>
        </row>
        <row r="1728">
          <cell r="A1728">
            <v>42906</v>
          </cell>
          <cell r="B1728">
            <v>2.61</v>
          </cell>
        </row>
        <row r="1729">
          <cell r="A1729">
            <v>42907</v>
          </cell>
          <cell r="B1729">
            <v>2.66</v>
          </cell>
        </row>
        <row r="1730">
          <cell r="A1730">
            <v>42908</v>
          </cell>
          <cell r="B1730">
            <v>2.77</v>
          </cell>
        </row>
        <row r="1731">
          <cell r="A1731">
            <v>42909</v>
          </cell>
          <cell r="B1731">
            <v>2.79</v>
          </cell>
        </row>
        <row r="1732">
          <cell r="A1732">
            <v>42910</v>
          </cell>
          <cell r="B1732">
            <v>2.67</v>
          </cell>
        </row>
        <row r="1733">
          <cell r="A1733">
            <v>42911</v>
          </cell>
          <cell r="B1733">
            <v>2.74</v>
          </cell>
        </row>
        <row r="1734">
          <cell r="A1734">
            <v>42912</v>
          </cell>
          <cell r="B1734">
            <v>2.87</v>
          </cell>
        </row>
        <row r="1735">
          <cell r="A1735">
            <v>42913</v>
          </cell>
          <cell r="B1735">
            <v>2.9</v>
          </cell>
        </row>
        <row r="1736">
          <cell r="A1736">
            <v>42914</v>
          </cell>
          <cell r="B1736">
            <v>3.25</v>
          </cell>
        </row>
        <row r="1737">
          <cell r="A1737">
            <v>42915</v>
          </cell>
          <cell r="B1737">
            <v>3.73</v>
          </cell>
        </row>
        <row r="1738">
          <cell r="A1738">
            <v>42916</v>
          </cell>
          <cell r="B1738">
            <v>3.6</v>
          </cell>
        </row>
        <row r="1739">
          <cell r="A1739">
            <v>42917</v>
          </cell>
          <cell r="B1739">
            <v>2.96</v>
          </cell>
        </row>
        <row r="1740">
          <cell r="A1740">
            <v>42918</v>
          </cell>
          <cell r="B1740">
            <v>2.8</v>
          </cell>
        </row>
        <row r="1741">
          <cell r="A1741">
            <v>42919</v>
          </cell>
          <cell r="B1741">
            <v>3.04</v>
          </cell>
        </row>
        <row r="1742">
          <cell r="A1742">
            <v>42920</v>
          </cell>
          <cell r="B1742">
            <v>3.04</v>
          </cell>
        </row>
        <row r="1743">
          <cell r="A1743">
            <v>42921</v>
          </cell>
          <cell r="B1743">
            <v>2.92</v>
          </cell>
        </row>
        <row r="1744">
          <cell r="A1744">
            <v>42922</v>
          </cell>
          <cell r="B1744">
            <v>2.81</v>
          </cell>
        </row>
        <row r="1745">
          <cell r="A1745">
            <v>42923</v>
          </cell>
          <cell r="B1745">
            <v>2.76</v>
          </cell>
        </row>
        <row r="1746">
          <cell r="A1746">
            <v>42924</v>
          </cell>
          <cell r="B1746">
            <v>2.48</v>
          </cell>
        </row>
        <row r="1747">
          <cell r="A1747">
            <v>42925</v>
          </cell>
          <cell r="B1747">
            <v>2.52</v>
          </cell>
        </row>
        <row r="1748">
          <cell r="A1748">
            <v>42926</v>
          </cell>
          <cell r="B1748">
            <v>2.91</v>
          </cell>
        </row>
        <row r="1749">
          <cell r="A1749">
            <v>42927</v>
          </cell>
          <cell r="B1749">
            <v>3.02</v>
          </cell>
        </row>
        <row r="1750">
          <cell r="A1750">
            <v>42928</v>
          </cell>
          <cell r="B1750">
            <v>2.97</v>
          </cell>
        </row>
        <row r="1751">
          <cell r="A1751">
            <v>42929</v>
          </cell>
          <cell r="B1751">
            <v>3.02</v>
          </cell>
        </row>
        <row r="1752">
          <cell r="A1752">
            <v>42930</v>
          </cell>
          <cell r="B1752">
            <v>2.98</v>
          </cell>
        </row>
        <row r="1753">
          <cell r="A1753">
            <v>42931</v>
          </cell>
          <cell r="B1753">
            <v>2.71</v>
          </cell>
        </row>
        <row r="1754">
          <cell r="A1754">
            <v>42932</v>
          </cell>
          <cell r="B1754">
            <v>2.7</v>
          </cell>
        </row>
        <row r="1755">
          <cell r="A1755">
            <v>42933</v>
          </cell>
          <cell r="B1755">
            <v>2.88</v>
          </cell>
        </row>
        <row r="1756">
          <cell r="A1756">
            <v>42934</v>
          </cell>
          <cell r="B1756">
            <v>2.74</v>
          </cell>
        </row>
        <row r="1757">
          <cell r="A1757">
            <v>42935</v>
          </cell>
          <cell r="B1757">
            <v>2.84</v>
          </cell>
        </row>
        <row r="1758">
          <cell r="A1758">
            <v>42936</v>
          </cell>
          <cell r="B1758">
            <v>2.94</v>
          </cell>
        </row>
        <row r="1759">
          <cell r="A1759">
            <v>42937</v>
          </cell>
          <cell r="B1759">
            <v>3.16</v>
          </cell>
        </row>
        <row r="1760">
          <cell r="A1760">
            <v>42938</v>
          </cell>
          <cell r="B1760">
            <v>3.06</v>
          </cell>
        </row>
        <row r="1761">
          <cell r="A1761">
            <v>42939</v>
          </cell>
          <cell r="B1761">
            <v>3.01</v>
          </cell>
        </row>
        <row r="1762">
          <cell r="A1762">
            <v>42940</v>
          </cell>
          <cell r="B1762">
            <v>3.03</v>
          </cell>
        </row>
        <row r="1763">
          <cell r="A1763">
            <v>42941</v>
          </cell>
          <cell r="B1763">
            <v>2.94</v>
          </cell>
        </row>
        <row r="1764">
          <cell r="A1764">
            <v>42942</v>
          </cell>
          <cell r="B1764">
            <v>2.97</v>
          </cell>
        </row>
        <row r="1765">
          <cell r="A1765">
            <v>42943</v>
          </cell>
          <cell r="B1765">
            <v>3.13</v>
          </cell>
        </row>
        <row r="1766">
          <cell r="A1766">
            <v>42944</v>
          </cell>
          <cell r="B1766">
            <v>3.32</v>
          </cell>
        </row>
        <row r="1767">
          <cell r="A1767">
            <v>42945</v>
          </cell>
          <cell r="B1767">
            <v>3.08</v>
          </cell>
        </row>
        <row r="1768">
          <cell r="A1768">
            <v>42946</v>
          </cell>
          <cell r="B1768">
            <v>3.03</v>
          </cell>
        </row>
        <row r="1769">
          <cell r="A1769">
            <v>42947</v>
          </cell>
          <cell r="B1769">
            <v>3.2</v>
          </cell>
        </row>
        <row r="1770">
          <cell r="A1770">
            <v>42948</v>
          </cell>
          <cell r="B1770">
            <v>3.17</v>
          </cell>
        </row>
        <row r="1771">
          <cell r="A1771">
            <v>42949</v>
          </cell>
          <cell r="B1771">
            <v>3.37</v>
          </cell>
        </row>
        <row r="1772">
          <cell r="A1772">
            <v>42950</v>
          </cell>
          <cell r="B1772">
            <v>3.26</v>
          </cell>
        </row>
        <row r="1773">
          <cell r="A1773">
            <v>42951</v>
          </cell>
          <cell r="B1773">
            <v>3.16</v>
          </cell>
        </row>
        <row r="1774">
          <cell r="A1774">
            <v>42952</v>
          </cell>
          <cell r="B1774">
            <v>2.88</v>
          </cell>
        </row>
        <row r="1775">
          <cell r="A1775">
            <v>42953</v>
          </cell>
          <cell r="B1775">
            <v>2.88</v>
          </cell>
        </row>
        <row r="1776">
          <cell r="A1776">
            <v>42954</v>
          </cell>
          <cell r="B1776">
            <v>3.18</v>
          </cell>
        </row>
        <row r="1777">
          <cell r="A1777">
            <v>42955</v>
          </cell>
          <cell r="B1777">
            <v>3.33</v>
          </cell>
        </row>
        <row r="1778">
          <cell r="A1778">
            <v>42956</v>
          </cell>
          <cell r="B1778">
            <v>3.58</v>
          </cell>
        </row>
        <row r="1779">
          <cell r="A1779">
            <v>42957</v>
          </cell>
          <cell r="B1779">
            <v>3.34</v>
          </cell>
        </row>
        <row r="1780">
          <cell r="A1780">
            <v>42958</v>
          </cell>
          <cell r="B1780">
            <v>3.35</v>
          </cell>
        </row>
        <row r="1781">
          <cell r="A1781">
            <v>42959</v>
          </cell>
          <cell r="B1781">
            <v>2.85</v>
          </cell>
        </row>
        <row r="1782">
          <cell r="A1782">
            <v>42960</v>
          </cell>
          <cell r="B1782">
            <v>2.9</v>
          </cell>
        </row>
        <row r="1783">
          <cell r="A1783">
            <v>42961</v>
          </cell>
          <cell r="B1783">
            <v>3.21</v>
          </cell>
        </row>
        <row r="1784">
          <cell r="A1784">
            <v>42962</v>
          </cell>
          <cell r="B1784">
            <v>3.14</v>
          </cell>
        </row>
        <row r="1785">
          <cell r="A1785">
            <v>42963</v>
          </cell>
          <cell r="B1785">
            <v>3.16</v>
          </cell>
        </row>
        <row r="1786">
          <cell r="A1786">
            <v>42964</v>
          </cell>
          <cell r="B1786">
            <v>3.08</v>
          </cell>
        </row>
        <row r="1787">
          <cell r="A1787">
            <v>42965</v>
          </cell>
          <cell r="B1787">
            <v>3.14</v>
          </cell>
        </row>
        <row r="1788">
          <cell r="A1788">
            <v>42966</v>
          </cell>
          <cell r="B1788">
            <v>2.98</v>
          </cell>
        </row>
        <row r="1789">
          <cell r="A1789">
            <v>42967</v>
          </cell>
          <cell r="B1789">
            <v>3.14</v>
          </cell>
        </row>
        <row r="1790">
          <cell r="A1790">
            <v>42968</v>
          </cell>
          <cell r="B1790">
            <v>2.96</v>
          </cell>
        </row>
        <row r="1791">
          <cell r="A1791">
            <v>42969</v>
          </cell>
          <cell r="B1791">
            <v>2.92</v>
          </cell>
        </row>
        <row r="1792">
          <cell r="A1792">
            <v>42970</v>
          </cell>
          <cell r="B1792">
            <v>3.01</v>
          </cell>
        </row>
        <row r="1793">
          <cell r="A1793">
            <v>42971</v>
          </cell>
          <cell r="B1793">
            <v>3.02</v>
          </cell>
        </row>
        <row r="1794">
          <cell r="A1794">
            <v>42972</v>
          </cell>
          <cell r="B1794">
            <v>2.86</v>
          </cell>
        </row>
        <row r="1795">
          <cell r="A1795">
            <v>42973</v>
          </cell>
          <cell r="B1795">
            <v>2.58</v>
          </cell>
        </row>
        <row r="1796">
          <cell r="A1796">
            <v>42974</v>
          </cell>
          <cell r="B1796">
            <v>2.44</v>
          </cell>
        </row>
        <row r="1797">
          <cell r="A1797">
            <v>42975</v>
          </cell>
          <cell r="B1797">
            <v>2.5099999999999998</v>
          </cell>
        </row>
        <row r="1798">
          <cell r="A1798">
            <v>42976</v>
          </cell>
          <cell r="B1798">
            <v>2.94</v>
          </cell>
        </row>
        <row r="1799">
          <cell r="A1799">
            <v>42977</v>
          </cell>
          <cell r="B1799">
            <v>3.19</v>
          </cell>
        </row>
        <row r="1800">
          <cell r="A1800">
            <v>42978</v>
          </cell>
          <cell r="B1800">
            <v>3.25</v>
          </cell>
        </row>
        <row r="1801">
          <cell r="A1801">
            <v>42979</v>
          </cell>
          <cell r="B1801">
            <v>3.15</v>
          </cell>
        </row>
        <row r="1802">
          <cell r="A1802">
            <v>42980</v>
          </cell>
          <cell r="B1802">
            <v>2.9</v>
          </cell>
        </row>
        <row r="1803">
          <cell r="A1803">
            <v>42981</v>
          </cell>
          <cell r="B1803">
            <v>3.41</v>
          </cell>
        </row>
        <row r="1804">
          <cell r="A1804">
            <v>42982</v>
          </cell>
          <cell r="B1804">
            <v>3.22</v>
          </cell>
        </row>
        <row r="1805">
          <cell r="A1805">
            <v>42983</v>
          </cell>
          <cell r="B1805">
            <v>3.26</v>
          </cell>
        </row>
        <row r="1806">
          <cell r="A1806">
            <v>42984</v>
          </cell>
          <cell r="B1806">
            <v>3.3</v>
          </cell>
        </row>
        <row r="1807">
          <cell r="A1807">
            <v>42985</v>
          </cell>
          <cell r="B1807">
            <v>3.41</v>
          </cell>
        </row>
        <row r="1808">
          <cell r="A1808">
            <v>42986</v>
          </cell>
          <cell r="B1808">
            <v>3.45</v>
          </cell>
        </row>
        <row r="1809">
          <cell r="A1809">
            <v>42987</v>
          </cell>
          <cell r="B1809">
            <v>3.41</v>
          </cell>
        </row>
        <row r="1810">
          <cell r="A1810">
            <v>42988</v>
          </cell>
          <cell r="B1810">
            <v>3.97</v>
          </cell>
        </row>
        <row r="1811">
          <cell r="A1811">
            <v>42989</v>
          </cell>
          <cell r="B1811">
            <v>4.09</v>
          </cell>
        </row>
        <row r="1812">
          <cell r="A1812">
            <v>42990</v>
          </cell>
          <cell r="B1812">
            <v>4.28</v>
          </cell>
        </row>
        <row r="1813">
          <cell r="A1813">
            <v>42991</v>
          </cell>
          <cell r="B1813">
            <v>4.18</v>
          </cell>
        </row>
        <row r="1814">
          <cell r="A1814">
            <v>42992</v>
          </cell>
          <cell r="B1814">
            <v>4.58</v>
          </cell>
        </row>
        <row r="1815">
          <cell r="A1815">
            <v>42993</v>
          </cell>
          <cell r="B1815">
            <v>4.75</v>
          </cell>
        </row>
        <row r="1816">
          <cell r="A1816">
            <v>42994</v>
          </cell>
          <cell r="B1816">
            <v>4.72</v>
          </cell>
        </row>
        <row r="1817">
          <cell r="A1817">
            <v>42995</v>
          </cell>
          <cell r="B1817">
            <v>4.75</v>
          </cell>
        </row>
        <row r="1818">
          <cell r="A1818">
            <v>42996</v>
          </cell>
          <cell r="B1818">
            <v>4.8499999999999996</v>
          </cell>
        </row>
        <row r="1819">
          <cell r="A1819">
            <v>42997</v>
          </cell>
          <cell r="B1819">
            <v>4.46</v>
          </cell>
        </row>
        <row r="1820">
          <cell r="A1820">
            <v>42998</v>
          </cell>
          <cell r="B1820">
            <v>4.5199999999999996</v>
          </cell>
        </row>
        <row r="1821">
          <cell r="A1821">
            <v>42999</v>
          </cell>
          <cell r="B1821">
            <v>4.6100000000000003</v>
          </cell>
        </row>
        <row r="1822">
          <cell r="A1822">
            <v>43000</v>
          </cell>
          <cell r="B1822">
            <v>4.88</v>
          </cell>
        </row>
        <row r="1823">
          <cell r="A1823">
            <v>43001</v>
          </cell>
          <cell r="B1823">
            <v>3.81</v>
          </cell>
        </row>
        <row r="1824">
          <cell r="A1824">
            <v>43002</v>
          </cell>
          <cell r="B1824">
            <v>3.85</v>
          </cell>
        </row>
        <row r="1825">
          <cell r="A1825">
            <v>43003</v>
          </cell>
          <cell r="B1825">
            <v>4.08</v>
          </cell>
        </row>
        <row r="1826">
          <cell r="A1826">
            <v>43004</v>
          </cell>
          <cell r="B1826">
            <v>3.87</v>
          </cell>
        </row>
        <row r="1827">
          <cell r="A1827">
            <v>43005</v>
          </cell>
          <cell r="B1827">
            <v>4.2300000000000004</v>
          </cell>
        </row>
        <row r="1828">
          <cell r="A1828">
            <v>43006</v>
          </cell>
          <cell r="B1828">
            <v>3.94</v>
          </cell>
        </row>
        <row r="1829">
          <cell r="A1829">
            <v>43007</v>
          </cell>
          <cell r="B1829">
            <v>4.08</v>
          </cell>
        </row>
        <row r="1830">
          <cell r="A1830">
            <v>43008</v>
          </cell>
          <cell r="B1830">
            <v>4.34</v>
          </cell>
        </row>
        <row r="1831">
          <cell r="A1831">
            <v>43009</v>
          </cell>
          <cell r="B1831">
            <v>4.0999999999999996</v>
          </cell>
        </row>
        <row r="1832">
          <cell r="A1832">
            <v>43010</v>
          </cell>
          <cell r="B1832">
            <v>4.8600000000000003</v>
          </cell>
        </row>
        <row r="1833">
          <cell r="A1833">
            <v>43011</v>
          </cell>
          <cell r="B1833">
            <v>5.35</v>
          </cell>
        </row>
        <row r="1834">
          <cell r="A1834">
            <v>43012</v>
          </cell>
          <cell r="B1834">
            <v>5.79</v>
          </cell>
        </row>
        <row r="1835">
          <cell r="A1835">
            <v>43013</v>
          </cell>
          <cell r="B1835">
            <v>5.15</v>
          </cell>
        </row>
        <row r="1836">
          <cell r="A1836">
            <v>43014</v>
          </cell>
          <cell r="B1836">
            <v>5.53</v>
          </cell>
        </row>
        <row r="1837">
          <cell r="A1837">
            <v>43015</v>
          </cell>
          <cell r="B1837">
            <v>5.0199999999999996</v>
          </cell>
        </row>
        <row r="1838">
          <cell r="A1838">
            <v>43016</v>
          </cell>
          <cell r="B1838">
            <v>4.49</v>
          </cell>
        </row>
        <row r="1839">
          <cell r="A1839">
            <v>43017</v>
          </cell>
          <cell r="B1839">
            <v>4.95</v>
          </cell>
        </row>
        <row r="1840">
          <cell r="A1840">
            <v>43018</v>
          </cell>
          <cell r="B1840">
            <v>4.96</v>
          </cell>
        </row>
        <row r="1841">
          <cell r="A1841">
            <v>43019</v>
          </cell>
          <cell r="B1841">
            <v>5.32</v>
          </cell>
        </row>
        <row r="1842">
          <cell r="A1842">
            <v>43020</v>
          </cell>
          <cell r="B1842">
            <v>5.28</v>
          </cell>
        </row>
        <row r="1843">
          <cell r="A1843">
            <v>43021</v>
          </cell>
          <cell r="B1843">
            <v>4.57</v>
          </cell>
        </row>
        <row r="1844">
          <cell r="A1844">
            <v>43022</v>
          </cell>
          <cell r="B1844">
            <v>4.0199999999999996</v>
          </cell>
        </row>
        <row r="1845">
          <cell r="A1845">
            <v>43023</v>
          </cell>
          <cell r="B1845">
            <v>4.16</v>
          </cell>
        </row>
        <row r="1846">
          <cell r="A1846">
            <v>43024</v>
          </cell>
          <cell r="B1846">
            <v>4.3600000000000003</v>
          </cell>
        </row>
        <row r="1847">
          <cell r="A1847">
            <v>43025</v>
          </cell>
          <cell r="B1847">
            <v>5.65</v>
          </cell>
        </row>
        <row r="1848">
          <cell r="A1848">
            <v>43026</v>
          </cell>
          <cell r="B1848">
            <v>6.3</v>
          </cell>
        </row>
        <row r="1849">
          <cell r="A1849">
            <v>43027</v>
          </cell>
          <cell r="B1849">
            <v>6.36</v>
          </cell>
        </row>
        <row r="1850">
          <cell r="A1850">
            <v>43028</v>
          </cell>
          <cell r="B1850">
            <v>6.18</v>
          </cell>
        </row>
        <row r="1851">
          <cell r="A1851">
            <v>43029</v>
          </cell>
          <cell r="B1851">
            <v>6.36</v>
          </cell>
        </row>
        <row r="1852">
          <cell r="A1852">
            <v>43030</v>
          </cell>
          <cell r="B1852">
            <v>6.75</v>
          </cell>
        </row>
        <row r="1853">
          <cell r="A1853">
            <v>43031</v>
          </cell>
          <cell r="B1853">
            <v>6.11</v>
          </cell>
        </row>
        <row r="1854">
          <cell r="A1854">
            <v>43032</v>
          </cell>
          <cell r="B1854">
            <v>5.32</v>
          </cell>
        </row>
        <row r="1855">
          <cell r="A1855">
            <v>43033</v>
          </cell>
          <cell r="B1855">
            <v>5.0999999999999996</v>
          </cell>
        </row>
        <row r="1856">
          <cell r="A1856">
            <v>43034</v>
          </cell>
          <cell r="B1856">
            <v>5.65</v>
          </cell>
        </row>
        <row r="1857">
          <cell r="A1857">
            <v>43035</v>
          </cell>
          <cell r="B1857">
            <v>5.93</v>
          </cell>
        </row>
        <row r="1858">
          <cell r="A1858">
            <v>43036</v>
          </cell>
          <cell r="B1858">
            <v>6.7</v>
          </cell>
        </row>
        <row r="1859">
          <cell r="A1859">
            <v>43037</v>
          </cell>
          <cell r="B1859">
            <v>6.38</v>
          </cell>
        </row>
        <row r="1860">
          <cell r="A1860">
            <v>43038</v>
          </cell>
          <cell r="B1860">
            <v>8.59</v>
          </cell>
        </row>
        <row r="1861">
          <cell r="A1861">
            <v>43039</v>
          </cell>
          <cell r="B1861">
            <v>8.5</v>
          </cell>
        </row>
        <row r="1862">
          <cell r="A1862">
            <v>43040</v>
          </cell>
          <cell r="B1862">
            <v>8.4</v>
          </cell>
        </row>
        <row r="1863">
          <cell r="A1863">
            <v>43041</v>
          </cell>
          <cell r="B1863">
            <v>8.8800000000000008</v>
          </cell>
        </row>
        <row r="1864">
          <cell r="A1864">
            <v>43042</v>
          </cell>
          <cell r="B1864">
            <v>8.31</v>
          </cell>
        </row>
        <row r="1865">
          <cell r="A1865">
            <v>43043</v>
          </cell>
          <cell r="B1865">
            <v>7.79</v>
          </cell>
        </row>
        <row r="1866">
          <cell r="A1866">
            <v>43044</v>
          </cell>
          <cell r="B1866">
            <v>9.44</v>
          </cell>
        </row>
        <row r="1867">
          <cell r="A1867">
            <v>43045</v>
          </cell>
          <cell r="B1867">
            <v>10.17</v>
          </cell>
        </row>
        <row r="1868">
          <cell r="A1868">
            <v>43046</v>
          </cell>
          <cell r="B1868">
            <v>9.8800000000000008</v>
          </cell>
        </row>
        <row r="1869">
          <cell r="A1869">
            <v>43047</v>
          </cell>
          <cell r="B1869">
            <v>10.81</v>
          </cell>
        </row>
        <row r="1870">
          <cell r="A1870">
            <v>43048</v>
          </cell>
          <cell r="B1870">
            <v>9.5399999999999991</v>
          </cell>
        </row>
        <row r="1871">
          <cell r="A1871">
            <v>43049</v>
          </cell>
          <cell r="B1871">
            <v>9.01</v>
          </cell>
        </row>
        <row r="1872">
          <cell r="A1872">
            <v>43050</v>
          </cell>
          <cell r="B1872">
            <v>8.09</v>
          </cell>
        </row>
        <row r="1873">
          <cell r="A1873">
            <v>43051</v>
          </cell>
          <cell r="B1873">
            <v>9.91</v>
          </cell>
        </row>
        <row r="1874">
          <cell r="A1874">
            <v>43052</v>
          </cell>
          <cell r="B1874">
            <v>11.98</v>
          </cell>
        </row>
        <row r="1875">
          <cell r="A1875">
            <v>43053</v>
          </cell>
          <cell r="B1875">
            <v>10.210000000000001</v>
          </cell>
        </row>
        <row r="1876">
          <cell r="A1876">
            <v>43054</v>
          </cell>
          <cell r="B1876">
            <v>8.69</v>
          </cell>
        </row>
        <row r="1877">
          <cell r="A1877">
            <v>43055</v>
          </cell>
          <cell r="B1877">
            <v>9.09</v>
          </cell>
        </row>
        <row r="1878">
          <cell r="A1878">
            <v>43056</v>
          </cell>
          <cell r="B1878">
            <v>11.43</v>
          </cell>
        </row>
        <row r="1879">
          <cell r="A1879">
            <v>43057</v>
          </cell>
          <cell r="B1879">
            <v>10.33</v>
          </cell>
        </row>
        <row r="1880">
          <cell r="A1880">
            <v>43058</v>
          </cell>
          <cell r="B1880">
            <v>9.8699999999999992</v>
          </cell>
        </row>
        <row r="1881">
          <cell r="A1881">
            <v>43059</v>
          </cell>
          <cell r="B1881">
            <v>9.35</v>
          </cell>
        </row>
        <row r="1882">
          <cell r="A1882">
            <v>43060</v>
          </cell>
          <cell r="B1882">
            <v>8.4600000000000009</v>
          </cell>
        </row>
        <row r="1883">
          <cell r="A1883">
            <v>43061</v>
          </cell>
          <cell r="B1883">
            <v>8.01</v>
          </cell>
        </row>
        <row r="1884">
          <cell r="A1884">
            <v>43062</v>
          </cell>
          <cell r="B1884">
            <v>9.39</v>
          </cell>
        </row>
        <row r="1885">
          <cell r="A1885">
            <v>43063</v>
          </cell>
          <cell r="B1885">
            <v>11.24</v>
          </cell>
        </row>
        <row r="1886">
          <cell r="A1886">
            <v>43064</v>
          </cell>
          <cell r="B1886">
            <v>12.32</v>
          </cell>
        </row>
        <row r="1887">
          <cell r="A1887">
            <v>43065</v>
          </cell>
          <cell r="B1887">
            <v>12.25</v>
          </cell>
        </row>
        <row r="1888">
          <cell r="A1888">
            <v>43066</v>
          </cell>
          <cell r="B1888">
            <v>11.64</v>
          </cell>
        </row>
        <row r="1889">
          <cell r="A1889">
            <v>43067</v>
          </cell>
          <cell r="B1889">
            <v>12.67</v>
          </cell>
        </row>
        <row r="1890">
          <cell r="A1890">
            <v>43068</v>
          </cell>
          <cell r="B1890">
            <v>13.93</v>
          </cell>
        </row>
        <row r="1891">
          <cell r="A1891">
            <v>43069</v>
          </cell>
          <cell r="B1891">
            <v>15.02</v>
          </cell>
        </row>
        <row r="1892">
          <cell r="A1892">
            <v>43070</v>
          </cell>
          <cell r="B1892">
            <v>14.85</v>
          </cell>
        </row>
        <row r="1893">
          <cell r="A1893">
            <v>43071</v>
          </cell>
          <cell r="B1893">
            <v>12.71</v>
          </cell>
        </row>
        <row r="1894">
          <cell r="A1894">
            <v>43072</v>
          </cell>
          <cell r="B1894">
            <v>11.18</v>
          </cell>
        </row>
        <row r="1895">
          <cell r="A1895">
            <v>43073</v>
          </cell>
          <cell r="B1895">
            <v>11.95</v>
          </cell>
        </row>
        <row r="1896">
          <cell r="A1896">
            <v>43074</v>
          </cell>
          <cell r="B1896">
            <v>11.51</v>
          </cell>
        </row>
        <row r="1897">
          <cell r="A1897">
            <v>43075</v>
          </cell>
          <cell r="B1897">
            <v>11</v>
          </cell>
        </row>
        <row r="1898">
          <cell r="A1898">
            <v>43076</v>
          </cell>
          <cell r="B1898">
            <v>11.03</v>
          </cell>
        </row>
        <row r="1899">
          <cell r="A1899">
            <v>43077</v>
          </cell>
          <cell r="B1899">
            <v>14.37</v>
          </cell>
        </row>
        <row r="1900">
          <cell r="A1900">
            <v>43078</v>
          </cell>
          <cell r="B1900">
            <v>14.41</v>
          </cell>
        </row>
        <row r="1901">
          <cell r="A1901">
            <v>43079</v>
          </cell>
          <cell r="B1901">
            <v>14.2</v>
          </cell>
        </row>
        <row r="1902">
          <cell r="A1902">
            <v>43080</v>
          </cell>
          <cell r="B1902">
            <v>16.38</v>
          </cell>
        </row>
        <row r="1903">
          <cell r="A1903">
            <v>43081</v>
          </cell>
          <cell r="B1903">
            <v>15.97</v>
          </cell>
        </row>
        <row r="1904">
          <cell r="A1904">
            <v>43082</v>
          </cell>
          <cell r="B1904">
            <v>14.09</v>
          </cell>
        </row>
        <row r="1905">
          <cell r="A1905">
            <v>43083</v>
          </cell>
          <cell r="B1905">
            <v>14.75</v>
          </cell>
        </row>
        <row r="1906">
          <cell r="A1906">
            <v>43084</v>
          </cell>
          <cell r="B1906">
            <v>14.42</v>
          </cell>
        </row>
        <row r="1907">
          <cell r="A1907">
            <v>43085</v>
          </cell>
          <cell r="B1907">
            <v>13.86</v>
          </cell>
        </row>
        <row r="1908">
          <cell r="A1908">
            <v>43086</v>
          </cell>
          <cell r="B1908">
            <v>12.65</v>
          </cell>
        </row>
        <row r="1909">
          <cell r="A1909">
            <v>43087</v>
          </cell>
          <cell r="B1909">
            <v>13.41</v>
          </cell>
        </row>
        <row r="1910">
          <cell r="A1910">
            <v>43088</v>
          </cell>
          <cell r="B1910">
            <v>13.59</v>
          </cell>
        </row>
        <row r="1911">
          <cell r="A1911">
            <v>43089</v>
          </cell>
          <cell r="B1911">
            <v>11.03</v>
          </cell>
        </row>
        <row r="1912">
          <cell r="A1912">
            <v>43090</v>
          </cell>
          <cell r="B1912">
            <v>10.08</v>
          </cell>
        </row>
        <row r="1913">
          <cell r="A1913">
            <v>43091</v>
          </cell>
          <cell r="B1913">
            <v>9.41</v>
          </cell>
        </row>
        <row r="1914">
          <cell r="A1914">
            <v>43092</v>
          </cell>
          <cell r="B1914">
            <v>9.41</v>
          </cell>
        </row>
        <row r="1915">
          <cell r="A1915">
            <v>43093</v>
          </cell>
          <cell r="B1915">
            <v>9.3000000000000007</v>
          </cell>
        </row>
        <row r="1916">
          <cell r="A1916">
            <v>43094</v>
          </cell>
          <cell r="B1916">
            <v>9.01</v>
          </cell>
        </row>
        <row r="1917">
          <cell r="A1917">
            <v>43095</v>
          </cell>
          <cell r="B1917">
            <v>11.33</v>
          </cell>
        </row>
        <row r="1918">
          <cell r="A1918">
            <v>43096</v>
          </cell>
          <cell r="B1918">
            <v>14.08</v>
          </cell>
        </row>
        <row r="1919">
          <cell r="A1919">
            <v>43097</v>
          </cell>
          <cell r="B1919">
            <v>14.4</v>
          </cell>
        </row>
        <row r="1920">
          <cell r="A1920">
            <v>43098</v>
          </cell>
          <cell r="B1920">
            <v>13.08</v>
          </cell>
        </row>
        <row r="1921">
          <cell r="A1921">
            <v>43099</v>
          </cell>
          <cell r="B1921">
            <v>10.08</v>
          </cell>
        </row>
        <row r="1922">
          <cell r="A1922">
            <v>43100</v>
          </cell>
          <cell r="B1922">
            <v>10.130000000000001</v>
          </cell>
        </row>
        <row r="1923">
          <cell r="A1923">
            <v>43101</v>
          </cell>
          <cell r="B1923">
            <v>11.43</v>
          </cell>
        </row>
        <row r="1924">
          <cell r="A1924">
            <v>43102</v>
          </cell>
          <cell r="B1924">
            <v>12.1</v>
          </cell>
        </row>
        <row r="1925">
          <cell r="A1925">
            <v>43103</v>
          </cell>
          <cell r="B1925">
            <v>12.21</v>
          </cell>
        </row>
        <row r="1926">
          <cell r="A1926">
            <v>43104</v>
          </cell>
          <cell r="B1926">
            <v>11.71</v>
          </cell>
        </row>
        <row r="1927">
          <cell r="A1927">
            <v>43105</v>
          </cell>
          <cell r="B1927">
            <v>13.05</v>
          </cell>
        </row>
        <row r="1928">
          <cell r="A1928">
            <v>43106</v>
          </cell>
          <cell r="B1928">
            <v>14.66</v>
          </cell>
        </row>
        <row r="1929">
          <cell r="A1929">
            <v>43107</v>
          </cell>
          <cell r="B1929">
            <v>15.39</v>
          </cell>
        </row>
        <row r="1930">
          <cell r="A1930">
            <v>43108</v>
          </cell>
          <cell r="B1930">
            <v>16.32</v>
          </cell>
        </row>
        <row r="1931">
          <cell r="A1931">
            <v>43109</v>
          </cell>
          <cell r="B1931">
            <v>14.29</v>
          </cell>
        </row>
        <row r="1932">
          <cell r="A1932">
            <v>43110</v>
          </cell>
          <cell r="B1932">
            <v>12.87</v>
          </cell>
        </row>
        <row r="1933">
          <cell r="A1933">
            <v>43111</v>
          </cell>
          <cell r="B1933">
            <v>14.12</v>
          </cell>
        </row>
        <row r="1934">
          <cell r="A1934">
            <v>43112</v>
          </cell>
          <cell r="B1934">
            <v>14.25</v>
          </cell>
        </row>
        <row r="1935">
          <cell r="A1935">
            <v>43113</v>
          </cell>
          <cell r="B1935">
            <v>12.93</v>
          </cell>
        </row>
        <row r="1936">
          <cell r="A1936">
            <v>43114</v>
          </cell>
          <cell r="B1936">
            <v>13.01</v>
          </cell>
        </row>
        <row r="1937">
          <cell r="A1937">
            <v>43115</v>
          </cell>
          <cell r="B1937">
            <v>12.62</v>
          </cell>
        </row>
        <row r="1938">
          <cell r="A1938">
            <v>43116</v>
          </cell>
          <cell r="B1938">
            <v>14.27</v>
          </cell>
        </row>
        <row r="1939">
          <cell r="A1939">
            <v>43117</v>
          </cell>
          <cell r="B1939">
            <v>14.43</v>
          </cell>
        </row>
        <row r="1940">
          <cell r="A1940">
            <v>43118</v>
          </cell>
          <cell r="B1940">
            <v>13.49</v>
          </cell>
        </row>
        <row r="1941">
          <cell r="A1941">
            <v>43119</v>
          </cell>
          <cell r="B1941">
            <v>14.34</v>
          </cell>
        </row>
        <row r="1942">
          <cell r="A1942">
            <v>43120</v>
          </cell>
          <cell r="B1942">
            <v>13.31</v>
          </cell>
        </row>
        <row r="1943">
          <cell r="A1943">
            <v>43121</v>
          </cell>
          <cell r="B1943">
            <v>12.63</v>
          </cell>
        </row>
        <row r="1944">
          <cell r="A1944">
            <v>43122</v>
          </cell>
          <cell r="B1944">
            <v>11.7</v>
          </cell>
        </row>
        <row r="1945">
          <cell r="A1945">
            <v>43123</v>
          </cell>
          <cell r="B1945">
            <v>10.59</v>
          </cell>
        </row>
        <row r="1946">
          <cell r="A1946">
            <v>43124</v>
          </cell>
          <cell r="B1946">
            <v>11.54</v>
          </cell>
        </row>
        <row r="1947">
          <cell r="A1947">
            <v>43125</v>
          </cell>
          <cell r="B1947">
            <v>12.28</v>
          </cell>
        </row>
        <row r="1948">
          <cell r="A1948">
            <v>43126</v>
          </cell>
          <cell r="B1948">
            <v>12.81</v>
          </cell>
        </row>
        <row r="1949">
          <cell r="A1949">
            <v>43127</v>
          </cell>
          <cell r="B1949">
            <v>11.79</v>
          </cell>
        </row>
        <row r="1950">
          <cell r="A1950">
            <v>43128</v>
          </cell>
          <cell r="B1950">
            <v>10.16</v>
          </cell>
        </row>
        <row r="1951">
          <cell r="A1951">
            <v>43129</v>
          </cell>
          <cell r="B1951">
            <v>11.53</v>
          </cell>
        </row>
        <row r="1952">
          <cell r="A1952">
            <v>43130</v>
          </cell>
          <cell r="B1952">
            <v>13.19</v>
          </cell>
        </row>
        <row r="1953">
          <cell r="A1953">
            <v>43131</v>
          </cell>
          <cell r="B1953">
            <v>13.14</v>
          </cell>
        </row>
        <row r="1954">
          <cell r="A1954">
            <v>43132</v>
          </cell>
          <cell r="B1954">
            <v>13.9</v>
          </cell>
        </row>
        <row r="1955">
          <cell r="A1955">
            <v>43133</v>
          </cell>
          <cell r="B1955">
            <v>13.62</v>
          </cell>
        </row>
        <row r="1956">
          <cell r="A1956">
            <v>43134</v>
          </cell>
          <cell r="B1956">
            <v>13.16</v>
          </cell>
        </row>
        <row r="1957">
          <cell r="A1957">
            <v>43135</v>
          </cell>
          <cell r="B1957">
            <v>14.04</v>
          </cell>
        </row>
        <row r="1958">
          <cell r="A1958">
            <v>43136</v>
          </cell>
          <cell r="B1958">
            <v>15.51</v>
          </cell>
        </row>
        <row r="1959">
          <cell r="A1959">
            <v>43137</v>
          </cell>
          <cell r="B1959">
            <v>16.23</v>
          </cell>
        </row>
        <row r="1960">
          <cell r="A1960">
            <v>43138</v>
          </cell>
          <cell r="B1960">
            <v>15.68</v>
          </cell>
        </row>
        <row r="1961">
          <cell r="A1961">
            <v>43139</v>
          </cell>
          <cell r="B1961">
            <v>14.53</v>
          </cell>
        </row>
        <row r="1962">
          <cell r="A1962">
            <v>43140</v>
          </cell>
          <cell r="B1962">
            <v>14.63</v>
          </cell>
        </row>
        <row r="1963">
          <cell r="A1963">
            <v>43141</v>
          </cell>
          <cell r="B1963">
            <v>13.48</v>
          </cell>
        </row>
        <row r="1964">
          <cell r="A1964">
            <v>43142</v>
          </cell>
          <cell r="B1964">
            <v>13.57</v>
          </cell>
        </row>
        <row r="1965">
          <cell r="A1965">
            <v>43143</v>
          </cell>
          <cell r="B1965">
            <v>14.64</v>
          </cell>
        </row>
        <row r="1966">
          <cell r="A1966">
            <v>43144</v>
          </cell>
          <cell r="B1966">
            <v>15.18</v>
          </cell>
        </row>
        <row r="1967">
          <cell r="A1967">
            <v>43145</v>
          </cell>
          <cell r="B1967">
            <v>15.08</v>
          </cell>
        </row>
        <row r="1968">
          <cell r="A1968">
            <v>43146</v>
          </cell>
          <cell r="B1968">
            <v>12.97</v>
          </cell>
        </row>
        <row r="1969">
          <cell r="A1969">
            <v>43147</v>
          </cell>
          <cell r="B1969">
            <v>13.14</v>
          </cell>
        </row>
        <row r="1970">
          <cell r="A1970">
            <v>43148</v>
          </cell>
          <cell r="B1970">
            <v>11.73</v>
          </cell>
        </row>
        <row r="1971">
          <cell r="A1971">
            <v>43149</v>
          </cell>
          <cell r="B1971">
            <v>11.32</v>
          </cell>
        </row>
        <row r="1972">
          <cell r="A1972">
            <v>43150</v>
          </cell>
          <cell r="B1972">
            <v>10.96</v>
          </cell>
        </row>
        <row r="1973">
          <cell r="A1973">
            <v>43151</v>
          </cell>
          <cell r="B1973">
            <v>11.18</v>
          </cell>
        </row>
        <row r="1974">
          <cell r="A1974">
            <v>43152</v>
          </cell>
          <cell r="B1974">
            <v>12.25</v>
          </cell>
        </row>
        <row r="1975">
          <cell r="A1975">
            <v>43153</v>
          </cell>
          <cell r="B1975">
            <v>14.57</v>
          </cell>
        </row>
        <row r="1976">
          <cell r="A1976">
            <v>43154</v>
          </cell>
          <cell r="B1976">
            <v>15.63</v>
          </cell>
        </row>
        <row r="1977">
          <cell r="A1977">
            <v>43155</v>
          </cell>
          <cell r="B1977">
            <v>14.73</v>
          </cell>
        </row>
        <row r="1978">
          <cell r="A1978">
            <v>43156</v>
          </cell>
          <cell r="B1978">
            <v>14.92</v>
          </cell>
        </row>
        <row r="1979">
          <cell r="A1979">
            <v>43157</v>
          </cell>
          <cell r="B1979">
            <v>18.16</v>
          </cell>
        </row>
        <row r="1980">
          <cell r="A1980">
            <v>43158</v>
          </cell>
          <cell r="B1980">
            <v>18.5</v>
          </cell>
        </row>
        <row r="1981">
          <cell r="A1981">
            <v>43159</v>
          </cell>
          <cell r="B1981">
            <v>20.62</v>
          </cell>
        </row>
        <row r="1982">
          <cell r="A1982">
            <v>43160</v>
          </cell>
          <cell r="B1982">
            <v>22.89</v>
          </cell>
        </row>
        <row r="1983">
          <cell r="A1983">
            <v>43161</v>
          </cell>
          <cell r="B1983">
            <v>20.77</v>
          </cell>
        </row>
        <row r="1984">
          <cell r="A1984">
            <v>43162</v>
          </cell>
          <cell r="B1984">
            <v>16.79</v>
          </cell>
        </row>
        <row r="1985">
          <cell r="A1985">
            <v>43163</v>
          </cell>
          <cell r="B1985">
            <v>13.09</v>
          </cell>
        </row>
        <row r="1986">
          <cell r="A1986">
            <v>43164</v>
          </cell>
          <cell r="B1986">
            <v>13.23</v>
          </cell>
        </row>
        <row r="1987">
          <cell r="A1987">
            <v>43165</v>
          </cell>
          <cell r="B1987">
            <v>12.6</v>
          </cell>
        </row>
        <row r="1988">
          <cell r="A1988">
            <v>43166</v>
          </cell>
          <cell r="B1988">
            <v>12.38</v>
          </cell>
        </row>
        <row r="1989">
          <cell r="A1989">
            <v>43167</v>
          </cell>
          <cell r="B1989">
            <v>12.27</v>
          </cell>
        </row>
        <row r="1990">
          <cell r="A1990">
            <v>43168</v>
          </cell>
          <cell r="B1990">
            <v>12.66</v>
          </cell>
        </row>
        <row r="1991">
          <cell r="A1991">
            <v>43169</v>
          </cell>
          <cell r="B1991">
            <v>9.56</v>
          </cell>
        </row>
        <row r="1992">
          <cell r="A1992">
            <v>43170</v>
          </cell>
          <cell r="B1992">
            <v>9.81</v>
          </cell>
        </row>
        <row r="1993">
          <cell r="A1993">
            <v>43171</v>
          </cell>
          <cell r="B1993">
            <v>11.07</v>
          </cell>
        </row>
        <row r="1994">
          <cell r="A1994">
            <v>43172</v>
          </cell>
          <cell r="B1994">
            <v>10.55</v>
          </cell>
        </row>
        <row r="1995">
          <cell r="A1995">
            <v>43173</v>
          </cell>
          <cell r="B1995">
            <v>11.55</v>
          </cell>
        </row>
        <row r="1996">
          <cell r="A1996">
            <v>43174</v>
          </cell>
          <cell r="B1996">
            <v>10.08</v>
          </cell>
        </row>
        <row r="1997">
          <cell r="A1997">
            <v>43175</v>
          </cell>
          <cell r="B1997">
            <v>9.86</v>
          </cell>
        </row>
        <row r="1998">
          <cell r="A1998">
            <v>43176</v>
          </cell>
          <cell r="B1998">
            <v>15.03</v>
          </cell>
        </row>
        <row r="1999">
          <cell r="A1999">
            <v>43177</v>
          </cell>
          <cell r="B1999">
            <v>17.89</v>
          </cell>
        </row>
        <row r="2000">
          <cell r="A2000">
            <v>43178</v>
          </cell>
          <cell r="B2000">
            <v>17.149999999999999</v>
          </cell>
        </row>
        <row r="2001">
          <cell r="A2001">
            <v>43179</v>
          </cell>
          <cell r="B2001">
            <v>14.65</v>
          </cell>
        </row>
        <row r="2002">
          <cell r="A2002">
            <v>43180</v>
          </cell>
          <cell r="B2002">
            <v>13.1</v>
          </cell>
        </row>
        <row r="2003">
          <cell r="A2003">
            <v>43181</v>
          </cell>
          <cell r="B2003">
            <v>12.94</v>
          </cell>
        </row>
        <row r="2004">
          <cell r="A2004">
            <v>43182</v>
          </cell>
          <cell r="B2004">
            <v>11.34</v>
          </cell>
        </row>
        <row r="2005">
          <cell r="A2005">
            <v>43183</v>
          </cell>
          <cell r="B2005">
            <v>10.76</v>
          </cell>
        </row>
        <row r="2006">
          <cell r="A2006">
            <v>43184</v>
          </cell>
          <cell r="B2006">
            <v>9.27</v>
          </cell>
        </row>
        <row r="2007">
          <cell r="A2007">
            <v>43185</v>
          </cell>
          <cell r="B2007">
            <v>10.49</v>
          </cell>
        </row>
        <row r="2008">
          <cell r="A2008">
            <v>43186</v>
          </cell>
          <cell r="B2008">
            <v>10.28</v>
          </cell>
        </row>
        <row r="2009">
          <cell r="A2009">
            <v>43187</v>
          </cell>
          <cell r="B2009">
            <v>10.9</v>
          </cell>
        </row>
        <row r="2010">
          <cell r="A2010">
            <v>43188</v>
          </cell>
          <cell r="B2010">
            <v>12.23</v>
          </cell>
        </row>
        <row r="2011">
          <cell r="A2011">
            <v>43189</v>
          </cell>
          <cell r="B2011">
            <v>12.94</v>
          </cell>
        </row>
        <row r="2012">
          <cell r="A2012">
            <v>43190</v>
          </cell>
          <cell r="B2012">
            <v>12.51</v>
          </cell>
        </row>
        <row r="2013">
          <cell r="A2013">
            <v>43191</v>
          </cell>
          <cell r="B2013">
            <v>11.5</v>
          </cell>
        </row>
        <row r="2014">
          <cell r="A2014">
            <v>43192</v>
          </cell>
          <cell r="B2014">
            <v>10.5</v>
          </cell>
        </row>
        <row r="2015">
          <cell r="A2015">
            <v>43193</v>
          </cell>
          <cell r="B2015">
            <v>8.6300000000000008</v>
          </cell>
        </row>
        <row r="2016">
          <cell r="A2016">
            <v>43194</v>
          </cell>
          <cell r="B2016">
            <v>9.65</v>
          </cell>
        </row>
        <row r="2017">
          <cell r="A2017">
            <v>43195</v>
          </cell>
          <cell r="B2017">
            <v>9.73</v>
          </cell>
        </row>
        <row r="2018">
          <cell r="A2018">
            <v>43196</v>
          </cell>
          <cell r="B2018">
            <v>9.09</v>
          </cell>
        </row>
        <row r="2019">
          <cell r="A2019">
            <v>43197</v>
          </cell>
          <cell r="B2019">
            <v>8.31</v>
          </cell>
        </row>
        <row r="2020">
          <cell r="A2020">
            <v>43198</v>
          </cell>
          <cell r="B2020">
            <v>8.4499999999999993</v>
          </cell>
        </row>
        <row r="2021">
          <cell r="A2021">
            <v>43199</v>
          </cell>
          <cell r="B2021">
            <v>9.65</v>
          </cell>
        </row>
        <row r="2022">
          <cell r="A2022">
            <v>43200</v>
          </cell>
          <cell r="B2022">
            <v>9.36</v>
          </cell>
        </row>
        <row r="2023">
          <cell r="A2023">
            <v>43201</v>
          </cell>
          <cell r="B2023">
            <v>9.31</v>
          </cell>
        </row>
        <row r="2024">
          <cell r="A2024">
            <v>43202</v>
          </cell>
          <cell r="B2024">
            <v>9.66</v>
          </cell>
        </row>
        <row r="2025">
          <cell r="A2025">
            <v>43203</v>
          </cell>
          <cell r="B2025">
            <v>9.24</v>
          </cell>
        </row>
        <row r="2026">
          <cell r="A2026">
            <v>43204</v>
          </cell>
          <cell r="B2026">
            <v>6.79</v>
          </cell>
        </row>
        <row r="2027">
          <cell r="A2027">
            <v>43205</v>
          </cell>
          <cell r="B2027">
            <v>7.61</v>
          </cell>
        </row>
        <row r="2028">
          <cell r="A2028">
            <v>43206</v>
          </cell>
          <cell r="B2028">
            <v>7.59</v>
          </cell>
        </row>
        <row r="2029">
          <cell r="A2029">
            <v>43207</v>
          </cell>
          <cell r="B2029">
            <v>8.1199999999999992</v>
          </cell>
        </row>
        <row r="2030">
          <cell r="A2030">
            <v>43208</v>
          </cell>
          <cell r="B2030">
            <v>5.08</v>
          </cell>
        </row>
        <row r="2031">
          <cell r="A2031">
            <v>43209</v>
          </cell>
          <cell r="B2031">
            <v>4.3899999999999997</v>
          </cell>
        </row>
        <row r="2032">
          <cell r="A2032">
            <v>43210</v>
          </cell>
          <cell r="B2032">
            <v>4.21</v>
          </cell>
        </row>
        <row r="2033">
          <cell r="A2033">
            <v>43211</v>
          </cell>
          <cell r="B2033">
            <v>3.8</v>
          </cell>
        </row>
        <row r="2034">
          <cell r="A2034">
            <v>43212</v>
          </cell>
          <cell r="B2034">
            <v>4.13</v>
          </cell>
        </row>
        <row r="2035">
          <cell r="A2035">
            <v>43213</v>
          </cell>
          <cell r="B2035">
            <v>5.48</v>
          </cell>
        </row>
        <row r="2036">
          <cell r="A2036">
            <v>43214</v>
          </cell>
          <cell r="B2036">
            <v>6.63</v>
          </cell>
        </row>
        <row r="2037">
          <cell r="A2037">
            <v>43215</v>
          </cell>
          <cell r="B2037">
            <v>6.64</v>
          </cell>
        </row>
        <row r="2038">
          <cell r="A2038">
            <v>43216</v>
          </cell>
          <cell r="B2038">
            <v>6.63</v>
          </cell>
        </row>
        <row r="2039">
          <cell r="A2039">
            <v>43217</v>
          </cell>
          <cell r="B2039">
            <v>8.4499999999999993</v>
          </cell>
        </row>
        <row r="2040">
          <cell r="A2040">
            <v>43218</v>
          </cell>
          <cell r="B2040">
            <v>8.19</v>
          </cell>
        </row>
        <row r="2041">
          <cell r="A2041">
            <v>43219</v>
          </cell>
          <cell r="B2041">
            <v>9.15</v>
          </cell>
        </row>
        <row r="2042">
          <cell r="A2042">
            <v>43220</v>
          </cell>
          <cell r="B2042">
            <v>9.1300000000000008</v>
          </cell>
        </row>
        <row r="2043">
          <cell r="A2043">
            <v>43221</v>
          </cell>
          <cell r="B2043">
            <v>8.24</v>
          </cell>
        </row>
        <row r="2044">
          <cell r="A2044">
            <v>43222</v>
          </cell>
          <cell r="B2044">
            <v>7.51</v>
          </cell>
        </row>
        <row r="2045">
          <cell r="A2045">
            <v>43223</v>
          </cell>
          <cell r="B2045">
            <v>6.49</v>
          </cell>
        </row>
        <row r="2046">
          <cell r="A2046">
            <v>43224</v>
          </cell>
          <cell r="B2046">
            <v>5.6</v>
          </cell>
        </row>
        <row r="2047">
          <cell r="A2047">
            <v>43225</v>
          </cell>
          <cell r="B2047">
            <v>4.04</v>
          </cell>
        </row>
        <row r="2048">
          <cell r="A2048">
            <v>43226</v>
          </cell>
          <cell r="B2048">
            <v>3.43</v>
          </cell>
        </row>
        <row r="2049">
          <cell r="A2049">
            <v>43227</v>
          </cell>
          <cell r="B2049">
            <v>3.35</v>
          </cell>
        </row>
        <row r="2050">
          <cell r="A2050">
            <v>43228</v>
          </cell>
          <cell r="B2050">
            <v>3.94</v>
          </cell>
        </row>
        <row r="2051">
          <cell r="A2051">
            <v>43229</v>
          </cell>
          <cell r="B2051">
            <v>4.68</v>
          </cell>
        </row>
        <row r="2052">
          <cell r="A2052">
            <v>43230</v>
          </cell>
          <cell r="B2052">
            <v>4.75</v>
          </cell>
        </row>
        <row r="2053">
          <cell r="A2053">
            <v>43231</v>
          </cell>
          <cell r="B2053">
            <v>5.76</v>
          </cell>
        </row>
        <row r="2054">
          <cell r="A2054">
            <v>43232</v>
          </cell>
          <cell r="B2054">
            <v>5.51</v>
          </cell>
        </row>
        <row r="2055">
          <cell r="A2055">
            <v>43233</v>
          </cell>
          <cell r="B2055">
            <v>4.67</v>
          </cell>
        </row>
        <row r="2056">
          <cell r="A2056">
            <v>43234</v>
          </cell>
          <cell r="B2056">
            <v>4.4000000000000004</v>
          </cell>
        </row>
        <row r="2057">
          <cell r="A2057">
            <v>43235</v>
          </cell>
          <cell r="B2057">
            <v>4.08</v>
          </cell>
        </row>
        <row r="2058">
          <cell r="A2058">
            <v>43236</v>
          </cell>
          <cell r="B2058">
            <v>4.3499999999999996</v>
          </cell>
        </row>
        <row r="2059">
          <cell r="A2059">
            <v>43237</v>
          </cell>
          <cell r="B2059">
            <v>4.38</v>
          </cell>
        </row>
        <row r="2060">
          <cell r="A2060">
            <v>43238</v>
          </cell>
          <cell r="B2060">
            <v>4.1500000000000004</v>
          </cell>
        </row>
        <row r="2061">
          <cell r="A2061">
            <v>43239</v>
          </cell>
          <cell r="B2061">
            <v>3.49</v>
          </cell>
        </row>
        <row r="2062">
          <cell r="A2062">
            <v>43240</v>
          </cell>
          <cell r="B2062">
            <v>3.55</v>
          </cell>
        </row>
        <row r="2063">
          <cell r="A2063">
            <v>43241</v>
          </cell>
          <cell r="B2063">
            <v>3.56</v>
          </cell>
        </row>
        <row r="2064">
          <cell r="A2064">
            <v>43242</v>
          </cell>
          <cell r="B2064">
            <v>3.36</v>
          </cell>
        </row>
        <row r="2065">
          <cell r="A2065">
            <v>43243</v>
          </cell>
          <cell r="B2065">
            <v>3.53</v>
          </cell>
        </row>
        <row r="2066">
          <cell r="A2066">
            <v>43244</v>
          </cell>
          <cell r="B2066">
            <v>3.88</v>
          </cell>
        </row>
        <row r="2067">
          <cell r="A2067">
            <v>43245</v>
          </cell>
          <cell r="B2067">
            <v>3.91</v>
          </cell>
        </row>
        <row r="2068">
          <cell r="A2068">
            <v>43246</v>
          </cell>
          <cell r="B2068">
            <v>3.22</v>
          </cell>
        </row>
        <row r="2069">
          <cell r="A2069">
            <v>43247</v>
          </cell>
          <cell r="B2069">
            <v>3.04</v>
          </cell>
        </row>
        <row r="2070">
          <cell r="A2070">
            <v>43248</v>
          </cell>
          <cell r="B2070">
            <v>2.95</v>
          </cell>
        </row>
        <row r="2071">
          <cell r="A2071">
            <v>43249</v>
          </cell>
          <cell r="B2071">
            <v>3.23</v>
          </cell>
        </row>
        <row r="2072">
          <cell r="A2072">
            <v>43250</v>
          </cell>
          <cell r="B2072">
            <v>3.74</v>
          </cell>
        </row>
        <row r="2073">
          <cell r="A2073">
            <v>43251</v>
          </cell>
          <cell r="B2073">
            <v>3.38</v>
          </cell>
        </row>
        <row r="2074">
          <cell r="A2074">
            <v>43252</v>
          </cell>
          <cell r="B2074">
            <v>3.2</v>
          </cell>
        </row>
        <row r="2075">
          <cell r="A2075">
            <v>43253</v>
          </cell>
          <cell r="B2075">
            <v>2.89</v>
          </cell>
        </row>
        <row r="2076">
          <cell r="A2076">
            <v>43254</v>
          </cell>
          <cell r="B2076">
            <v>2.78</v>
          </cell>
        </row>
        <row r="2077">
          <cell r="A2077">
            <v>43255</v>
          </cell>
          <cell r="B2077">
            <v>3.07</v>
          </cell>
        </row>
        <row r="2078">
          <cell r="A2078">
            <v>43256</v>
          </cell>
          <cell r="B2078">
            <v>3.37</v>
          </cell>
        </row>
        <row r="2079">
          <cell r="A2079">
            <v>43257</v>
          </cell>
          <cell r="B2079">
            <v>3.21</v>
          </cell>
        </row>
        <row r="2080">
          <cell r="A2080">
            <v>43258</v>
          </cell>
          <cell r="B2080">
            <v>3.34</v>
          </cell>
        </row>
        <row r="2081">
          <cell r="A2081">
            <v>43259</v>
          </cell>
          <cell r="B2081">
            <v>3.28</v>
          </cell>
        </row>
        <row r="2082">
          <cell r="A2082">
            <v>43260</v>
          </cell>
          <cell r="B2082">
            <v>2.84</v>
          </cell>
        </row>
        <row r="2083">
          <cell r="A2083">
            <v>43261</v>
          </cell>
          <cell r="B2083">
            <v>2.81</v>
          </cell>
        </row>
        <row r="2084">
          <cell r="A2084">
            <v>43262</v>
          </cell>
          <cell r="B2084">
            <v>2.9</v>
          </cell>
        </row>
        <row r="2085">
          <cell r="A2085">
            <v>43263</v>
          </cell>
          <cell r="B2085">
            <v>3.12</v>
          </cell>
        </row>
        <row r="2086">
          <cell r="A2086">
            <v>43264</v>
          </cell>
          <cell r="B2086">
            <v>3.05</v>
          </cell>
        </row>
        <row r="2087">
          <cell r="A2087">
            <v>43265</v>
          </cell>
          <cell r="B2087">
            <v>3.19</v>
          </cell>
        </row>
        <row r="2088">
          <cell r="A2088">
            <v>43266</v>
          </cell>
          <cell r="B2088">
            <v>3.23</v>
          </cell>
        </row>
        <row r="2089">
          <cell r="A2089">
            <v>43267</v>
          </cell>
          <cell r="B2089">
            <v>3.01</v>
          </cell>
        </row>
        <row r="2090">
          <cell r="A2090">
            <v>43268</v>
          </cell>
          <cell r="B2090">
            <v>3.28</v>
          </cell>
        </row>
        <row r="2091">
          <cell r="A2091">
            <v>43269</v>
          </cell>
          <cell r="B2091">
            <v>3.29</v>
          </cell>
        </row>
        <row r="2092">
          <cell r="A2092">
            <v>43270</v>
          </cell>
          <cell r="B2092">
            <v>3.32</v>
          </cell>
        </row>
        <row r="2093">
          <cell r="A2093">
            <v>43271</v>
          </cell>
          <cell r="B2093">
            <v>3.29</v>
          </cell>
        </row>
        <row r="2094">
          <cell r="A2094">
            <v>43272</v>
          </cell>
          <cell r="B2094">
            <v>3.36</v>
          </cell>
        </row>
        <row r="2095">
          <cell r="A2095">
            <v>43273</v>
          </cell>
          <cell r="B2095">
            <v>3.18</v>
          </cell>
        </row>
        <row r="2096">
          <cell r="A2096">
            <v>43274</v>
          </cell>
          <cell r="B2096">
            <v>2.73</v>
          </cell>
        </row>
        <row r="2097">
          <cell r="A2097">
            <v>43275</v>
          </cell>
          <cell r="B2097">
            <v>2.72</v>
          </cell>
        </row>
        <row r="2098">
          <cell r="A2098">
            <v>43276</v>
          </cell>
          <cell r="B2098">
            <v>2.84</v>
          </cell>
        </row>
        <row r="2099">
          <cell r="A2099">
            <v>43277</v>
          </cell>
          <cell r="B2099">
            <v>2.79</v>
          </cell>
        </row>
        <row r="2100">
          <cell r="A2100">
            <v>43278</v>
          </cell>
          <cell r="B2100">
            <v>2.66</v>
          </cell>
        </row>
        <row r="2101">
          <cell r="A2101">
            <v>43279</v>
          </cell>
          <cell r="B2101">
            <v>2.71</v>
          </cell>
        </row>
        <row r="2102">
          <cell r="A2102">
            <v>43280</v>
          </cell>
          <cell r="B2102">
            <v>2.6</v>
          </cell>
        </row>
        <row r="2103">
          <cell r="A2103">
            <v>43281</v>
          </cell>
          <cell r="B2103">
            <v>2.4300000000000002</v>
          </cell>
        </row>
        <row r="2104">
          <cell r="A2104">
            <v>43282</v>
          </cell>
          <cell r="B2104">
            <v>2.41</v>
          </cell>
        </row>
        <row r="2105">
          <cell r="A2105">
            <v>43283</v>
          </cell>
          <cell r="B2105">
            <v>2.64</v>
          </cell>
        </row>
        <row r="2106">
          <cell r="A2106">
            <v>43284</v>
          </cell>
          <cell r="B2106">
            <v>2.63</v>
          </cell>
        </row>
        <row r="2107">
          <cell r="A2107">
            <v>43285</v>
          </cell>
          <cell r="B2107">
            <v>2.74</v>
          </cell>
        </row>
        <row r="2108">
          <cell r="A2108">
            <v>43286</v>
          </cell>
          <cell r="B2108">
            <v>2.81</v>
          </cell>
        </row>
        <row r="2109">
          <cell r="A2109">
            <v>43287</v>
          </cell>
          <cell r="B2109">
            <v>2.79</v>
          </cell>
        </row>
        <row r="2110">
          <cell r="A2110">
            <v>43288</v>
          </cell>
          <cell r="B2110">
            <v>2.34</v>
          </cell>
        </row>
        <row r="2111">
          <cell r="A2111">
            <v>43289</v>
          </cell>
          <cell r="B2111">
            <v>2.2999999999999998</v>
          </cell>
        </row>
        <row r="2112">
          <cell r="A2112">
            <v>43290</v>
          </cell>
          <cell r="B2112">
            <v>2.57</v>
          </cell>
        </row>
        <row r="2113">
          <cell r="A2113">
            <v>43291</v>
          </cell>
          <cell r="B2113">
            <v>2.61</v>
          </cell>
        </row>
        <row r="2114">
          <cell r="A2114">
            <v>43292</v>
          </cell>
          <cell r="B2114">
            <v>2.6</v>
          </cell>
        </row>
        <row r="2115">
          <cell r="A2115">
            <v>43293</v>
          </cell>
          <cell r="B2115">
            <v>2.8</v>
          </cell>
        </row>
        <row r="2116">
          <cell r="A2116">
            <v>43294</v>
          </cell>
          <cell r="B2116">
            <v>2.91</v>
          </cell>
        </row>
        <row r="2117">
          <cell r="A2117">
            <v>43295</v>
          </cell>
          <cell r="B2117">
            <v>2.2999999999999998</v>
          </cell>
        </row>
        <row r="2118">
          <cell r="A2118">
            <v>43296</v>
          </cell>
          <cell r="B2118">
            <v>2.31</v>
          </cell>
        </row>
        <row r="2119">
          <cell r="A2119">
            <v>43297</v>
          </cell>
          <cell r="B2119">
            <v>2.88</v>
          </cell>
        </row>
        <row r="2120">
          <cell r="A2120">
            <v>43298</v>
          </cell>
          <cell r="B2120">
            <v>2.85</v>
          </cell>
        </row>
        <row r="2121">
          <cell r="A2121">
            <v>43299</v>
          </cell>
          <cell r="B2121">
            <v>2.87</v>
          </cell>
        </row>
        <row r="2122">
          <cell r="A2122">
            <v>43300</v>
          </cell>
          <cell r="B2122">
            <v>2.7</v>
          </cell>
        </row>
        <row r="2123">
          <cell r="A2123">
            <v>43301</v>
          </cell>
          <cell r="B2123">
            <v>2.61</v>
          </cell>
        </row>
        <row r="2124">
          <cell r="A2124">
            <v>43302</v>
          </cell>
          <cell r="B2124">
            <v>2.41</v>
          </cell>
        </row>
        <row r="2125">
          <cell r="A2125">
            <v>43303</v>
          </cell>
          <cell r="B2125">
            <v>2.39</v>
          </cell>
        </row>
        <row r="2126">
          <cell r="A2126">
            <v>43304</v>
          </cell>
          <cell r="B2126">
            <v>2.57</v>
          </cell>
        </row>
        <row r="2127">
          <cell r="A2127">
            <v>43305</v>
          </cell>
          <cell r="B2127">
            <v>2.56</v>
          </cell>
        </row>
        <row r="2128">
          <cell r="A2128">
            <v>43306</v>
          </cell>
          <cell r="B2128">
            <v>2.57</v>
          </cell>
        </row>
        <row r="2129">
          <cell r="A2129">
            <v>43307</v>
          </cell>
          <cell r="B2129">
            <v>2.65</v>
          </cell>
        </row>
        <row r="2130">
          <cell r="A2130">
            <v>43308</v>
          </cell>
          <cell r="B2130">
            <v>2.61</v>
          </cell>
        </row>
        <row r="2131">
          <cell r="A2131">
            <v>43309</v>
          </cell>
          <cell r="B2131">
            <v>2.58</v>
          </cell>
        </row>
        <row r="2132">
          <cell r="A2132">
            <v>43310</v>
          </cell>
          <cell r="B2132">
            <v>2.72</v>
          </cell>
        </row>
        <row r="2133">
          <cell r="A2133">
            <v>43311</v>
          </cell>
          <cell r="B2133">
            <v>2.79</v>
          </cell>
        </row>
        <row r="2134">
          <cell r="A2134">
            <v>43312</v>
          </cell>
          <cell r="B2134">
            <v>2.81</v>
          </cell>
        </row>
        <row r="2135">
          <cell r="A2135">
            <v>43313</v>
          </cell>
          <cell r="B2135">
            <v>2.81</v>
          </cell>
        </row>
        <row r="2136">
          <cell r="A2136">
            <v>43314</v>
          </cell>
          <cell r="B2136">
            <v>2.7</v>
          </cell>
        </row>
        <row r="2137">
          <cell r="A2137">
            <v>43315</v>
          </cell>
          <cell r="B2137">
            <v>2.73</v>
          </cell>
        </row>
        <row r="2138">
          <cell r="A2138">
            <v>43316</v>
          </cell>
          <cell r="B2138">
            <v>2.46</v>
          </cell>
        </row>
        <row r="2139">
          <cell r="A2139">
            <v>43317</v>
          </cell>
          <cell r="B2139">
            <v>2.34</v>
          </cell>
        </row>
        <row r="2140">
          <cell r="A2140">
            <v>43318</v>
          </cell>
          <cell r="B2140">
            <v>2.63</v>
          </cell>
        </row>
        <row r="2141">
          <cell r="A2141">
            <v>43319</v>
          </cell>
          <cell r="B2141">
            <v>2.78</v>
          </cell>
        </row>
        <row r="2142">
          <cell r="A2142">
            <v>43320</v>
          </cell>
          <cell r="B2142">
            <v>2.81</v>
          </cell>
        </row>
        <row r="2143">
          <cell r="A2143">
            <v>43321</v>
          </cell>
          <cell r="B2143">
            <v>2.98</v>
          </cell>
        </row>
        <row r="2144">
          <cell r="A2144">
            <v>43322</v>
          </cell>
          <cell r="B2144">
            <v>3.04</v>
          </cell>
        </row>
        <row r="2145">
          <cell r="A2145">
            <v>43323</v>
          </cell>
          <cell r="B2145">
            <v>2.79</v>
          </cell>
        </row>
        <row r="2146">
          <cell r="A2146">
            <v>43324</v>
          </cell>
          <cell r="B2146">
            <v>2.85</v>
          </cell>
        </row>
        <row r="2147">
          <cell r="A2147">
            <v>43325</v>
          </cell>
          <cell r="B2147">
            <v>3.14</v>
          </cell>
        </row>
        <row r="2148">
          <cell r="A2148">
            <v>43326</v>
          </cell>
          <cell r="B2148">
            <v>2.88</v>
          </cell>
        </row>
        <row r="2149">
          <cell r="A2149">
            <v>43327</v>
          </cell>
          <cell r="B2149">
            <v>2.91</v>
          </cell>
        </row>
        <row r="2150">
          <cell r="A2150">
            <v>43328</v>
          </cell>
          <cell r="B2150">
            <v>2.87</v>
          </cell>
        </row>
        <row r="2151">
          <cell r="A2151">
            <v>43329</v>
          </cell>
          <cell r="B2151">
            <v>2.97</v>
          </cell>
        </row>
        <row r="2152">
          <cell r="A2152">
            <v>43330</v>
          </cell>
          <cell r="B2152">
            <v>2.65</v>
          </cell>
        </row>
        <row r="2153">
          <cell r="A2153">
            <v>43331</v>
          </cell>
          <cell r="B2153">
            <v>2.59</v>
          </cell>
        </row>
        <row r="2154">
          <cell r="A2154">
            <v>43332</v>
          </cell>
          <cell r="B2154">
            <v>3.03</v>
          </cell>
        </row>
        <row r="2155">
          <cell r="A2155">
            <v>43333</v>
          </cell>
          <cell r="B2155">
            <v>2.82</v>
          </cell>
        </row>
        <row r="2156">
          <cell r="A2156">
            <v>43334</v>
          </cell>
          <cell r="B2156">
            <v>2.81</v>
          </cell>
        </row>
        <row r="2157">
          <cell r="A2157">
            <v>43335</v>
          </cell>
          <cell r="B2157">
            <v>3.09</v>
          </cell>
        </row>
        <row r="2158">
          <cell r="A2158">
            <v>43336</v>
          </cell>
          <cell r="B2158">
            <v>3.31</v>
          </cell>
        </row>
        <row r="2159">
          <cell r="A2159">
            <v>43337</v>
          </cell>
          <cell r="B2159">
            <v>2.96</v>
          </cell>
        </row>
        <row r="2160">
          <cell r="A2160">
            <v>43338</v>
          </cell>
          <cell r="B2160">
            <v>3.3</v>
          </cell>
        </row>
        <row r="2161">
          <cell r="A2161">
            <v>43339</v>
          </cell>
          <cell r="B2161">
            <v>3.14</v>
          </cell>
        </row>
        <row r="2162">
          <cell r="A2162">
            <v>43340</v>
          </cell>
          <cell r="B2162">
            <v>3.27</v>
          </cell>
        </row>
        <row r="2163">
          <cell r="A2163">
            <v>43341</v>
          </cell>
          <cell r="B2163">
            <v>3.34</v>
          </cell>
        </row>
        <row r="2164">
          <cell r="A2164">
            <v>43342</v>
          </cell>
          <cell r="B2164">
            <v>3.35</v>
          </cell>
        </row>
        <row r="2165">
          <cell r="A2165">
            <v>43343</v>
          </cell>
          <cell r="B2165">
            <v>3.21</v>
          </cell>
        </row>
        <row r="2166">
          <cell r="A2166">
            <v>43344</v>
          </cell>
          <cell r="B2166">
            <v>2.7</v>
          </cell>
        </row>
        <row r="2167">
          <cell r="A2167">
            <v>43345</v>
          </cell>
          <cell r="B2167">
            <v>2.64</v>
          </cell>
        </row>
        <row r="2168">
          <cell r="A2168">
            <v>43346</v>
          </cell>
          <cell r="B2168">
            <v>2.86</v>
          </cell>
        </row>
        <row r="2169">
          <cell r="A2169">
            <v>43347</v>
          </cell>
          <cell r="B2169">
            <v>3.06</v>
          </cell>
        </row>
        <row r="2170">
          <cell r="A2170">
            <v>43348</v>
          </cell>
          <cell r="B2170">
            <v>3.14</v>
          </cell>
        </row>
        <row r="2171">
          <cell r="A2171">
            <v>43349</v>
          </cell>
          <cell r="B2171">
            <v>3.43</v>
          </cell>
        </row>
        <row r="2172">
          <cell r="A2172">
            <v>43350</v>
          </cell>
          <cell r="B2172">
            <v>3.48</v>
          </cell>
        </row>
        <row r="2173">
          <cell r="A2173">
            <v>43351</v>
          </cell>
          <cell r="B2173">
            <v>3.36</v>
          </cell>
        </row>
        <row r="2174">
          <cell r="A2174">
            <v>43352</v>
          </cell>
          <cell r="B2174">
            <v>3.03</v>
          </cell>
        </row>
        <row r="2175">
          <cell r="A2175">
            <v>43353</v>
          </cell>
          <cell r="B2175">
            <v>3.19</v>
          </cell>
        </row>
        <row r="2176">
          <cell r="A2176">
            <v>43354</v>
          </cell>
          <cell r="B2176">
            <v>3.32</v>
          </cell>
        </row>
        <row r="2177">
          <cell r="A2177">
            <v>43355</v>
          </cell>
          <cell r="B2177">
            <v>3.77</v>
          </cell>
        </row>
        <row r="2178">
          <cell r="A2178">
            <v>43356</v>
          </cell>
          <cell r="B2178">
            <v>4</v>
          </cell>
        </row>
        <row r="2179">
          <cell r="A2179">
            <v>43357</v>
          </cell>
          <cell r="B2179">
            <v>3.85</v>
          </cell>
        </row>
        <row r="2180">
          <cell r="A2180">
            <v>43358</v>
          </cell>
          <cell r="B2180">
            <v>3.32</v>
          </cell>
        </row>
        <row r="2181">
          <cell r="A2181">
            <v>43359</v>
          </cell>
          <cell r="B2181">
            <v>3.33</v>
          </cell>
        </row>
        <row r="2182">
          <cell r="A2182">
            <v>43360</v>
          </cell>
          <cell r="B2182">
            <v>3.3</v>
          </cell>
        </row>
        <row r="2183">
          <cell r="A2183">
            <v>43361</v>
          </cell>
          <cell r="B2183">
            <v>3.35</v>
          </cell>
        </row>
        <row r="2184">
          <cell r="A2184">
            <v>43362</v>
          </cell>
          <cell r="B2184">
            <v>3.32</v>
          </cell>
        </row>
        <row r="2185">
          <cell r="A2185">
            <v>43363</v>
          </cell>
          <cell r="B2185">
            <v>3.83</v>
          </cell>
        </row>
        <row r="2186">
          <cell r="A2186">
            <v>43364</v>
          </cell>
          <cell r="B2186">
            <v>4.1399999999999997</v>
          </cell>
        </row>
        <row r="2187">
          <cell r="A2187">
            <v>43365</v>
          </cell>
          <cell r="B2187">
            <v>5.13</v>
          </cell>
        </row>
        <row r="2188">
          <cell r="A2188">
            <v>43366</v>
          </cell>
          <cell r="B2188">
            <v>5.33</v>
          </cell>
        </row>
        <row r="2189">
          <cell r="A2189">
            <v>43367</v>
          </cell>
          <cell r="B2189">
            <v>5.93</v>
          </cell>
        </row>
        <row r="2190">
          <cell r="A2190">
            <v>43368</v>
          </cell>
          <cell r="B2190">
            <v>5.92</v>
          </cell>
        </row>
        <row r="2191">
          <cell r="A2191">
            <v>43369</v>
          </cell>
          <cell r="B2191">
            <v>5.21</v>
          </cell>
        </row>
        <row r="2192">
          <cell r="A2192">
            <v>43370</v>
          </cell>
          <cell r="B2192">
            <v>4.63</v>
          </cell>
        </row>
        <row r="2193">
          <cell r="A2193">
            <v>43371</v>
          </cell>
          <cell r="B2193">
            <v>4.96</v>
          </cell>
        </row>
        <row r="2194">
          <cell r="A2194">
            <v>43372</v>
          </cell>
          <cell r="B2194">
            <v>5.0599999999999996</v>
          </cell>
        </row>
        <row r="2195">
          <cell r="A2195">
            <v>43373</v>
          </cell>
          <cell r="B2195">
            <v>5.72</v>
          </cell>
        </row>
        <row r="2196">
          <cell r="A2196">
            <v>43374</v>
          </cell>
          <cell r="B2196">
            <v>6.13</v>
          </cell>
        </row>
        <row r="2197">
          <cell r="A2197">
            <v>43375</v>
          </cell>
          <cell r="B2197">
            <v>5.23</v>
          </cell>
        </row>
        <row r="2198">
          <cell r="A2198">
            <v>43376</v>
          </cell>
          <cell r="B2198">
            <v>4.67</v>
          </cell>
        </row>
        <row r="2199">
          <cell r="A2199">
            <v>43377</v>
          </cell>
          <cell r="B2199">
            <v>4.55</v>
          </cell>
        </row>
        <row r="2200">
          <cell r="A2200">
            <v>43378</v>
          </cell>
          <cell r="B2200">
            <v>4.3899999999999997</v>
          </cell>
        </row>
        <row r="2201">
          <cell r="A2201">
            <v>43379</v>
          </cell>
          <cell r="B2201">
            <v>6.33</v>
          </cell>
        </row>
        <row r="2202">
          <cell r="A2202">
            <v>43380</v>
          </cell>
          <cell r="B2202">
            <v>6.84</v>
          </cell>
        </row>
        <row r="2203">
          <cell r="A2203">
            <v>43381</v>
          </cell>
          <cell r="B2203">
            <v>6.42</v>
          </cell>
        </row>
        <row r="2204">
          <cell r="A2204">
            <v>43382</v>
          </cell>
          <cell r="B2204">
            <v>5.25</v>
          </cell>
        </row>
        <row r="2205">
          <cell r="A2205">
            <v>43383</v>
          </cell>
          <cell r="B2205">
            <v>4.57</v>
          </cell>
        </row>
        <row r="2206">
          <cell r="A2206">
            <v>43384</v>
          </cell>
          <cell r="B2206">
            <v>4.6900000000000004</v>
          </cell>
        </row>
        <row r="2207">
          <cell r="A2207">
            <v>43385</v>
          </cell>
          <cell r="B2207">
            <v>5.22</v>
          </cell>
        </row>
        <row r="2208">
          <cell r="A2208">
            <v>43386</v>
          </cell>
          <cell r="B2208">
            <v>3.85</v>
          </cell>
        </row>
        <row r="2209">
          <cell r="A2209">
            <v>43387</v>
          </cell>
          <cell r="B2209">
            <v>5.58</v>
          </cell>
        </row>
        <row r="2210">
          <cell r="A2210">
            <v>43388</v>
          </cell>
          <cell r="B2210">
            <v>7.05</v>
          </cell>
        </row>
        <row r="2211">
          <cell r="A2211">
            <v>43389</v>
          </cell>
          <cell r="B2211">
            <v>6.13</v>
          </cell>
        </row>
        <row r="2212">
          <cell r="A2212">
            <v>43390</v>
          </cell>
          <cell r="B2212">
            <v>5.9</v>
          </cell>
        </row>
        <row r="2213">
          <cell r="A2213">
            <v>43391</v>
          </cell>
          <cell r="B2213">
            <v>6.41</v>
          </cell>
        </row>
        <row r="2214">
          <cell r="A2214">
            <v>43392</v>
          </cell>
          <cell r="B2214">
            <v>6.71</v>
          </cell>
        </row>
        <row r="2215">
          <cell r="A2215">
            <v>43393</v>
          </cell>
          <cell r="B2215">
            <v>6.01</v>
          </cell>
        </row>
        <row r="2216">
          <cell r="A2216">
            <v>43394</v>
          </cell>
          <cell r="B2216">
            <v>5.73</v>
          </cell>
        </row>
        <row r="2217">
          <cell r="A2217">
            <v>43395</v>
          </cell>
          <cell r="B2217">
            <v>7.07</v>
          </cell>
        </row>
        <row r="2218">
          <cell r="A2218">
            <v>43396</v>
          </cell>
          <cell r="B2218">
            <v>7.4</v>
          </cell>
        </row>
        <row r="2219">
          <cell r="A2219">
            <v>43397</v>
          </cell>
          <cell r="B2219">
            <v>6.95</v>
          </cell>
        </row>
        <row r="2220">
          <cell r="A2220">
            <v>43398</v>
          </cell>
          <cell r="B2220">
            <v>8.4</v>
          </cell>
        </row>
        <row r="2221">
          <cell r="A2221">
            <v>43399</v>
          </cell>
          <cell r="B2221">
            <v>8.67</v>
          </cell>
        </row>
        <row r="2222">
          <cell r="A2222">
            <v>43400</v>
          </cell>
          <cell r="B2222">
            <v>11.08</v>
          </cell>
        </row>
        <row r="2223">
          <cell r="A2223">
            <v>43401</v>
          </cell>
          <cell r="B2223">
            <v>11.02</v>
          </cell>
        </row>
        <row r="2224">
          <cell r="A2224">
            <v>43402</v>
          </cell>
          <cell r="B2224">
            <v>12.31</v>
          </cell>
        </row>
        <row r="2225">
          <cell r="A2225">
            <v>43403</v>
          </cell>
          <cell r="B2225">
            <v>12.78</v>
          </cell>
        </row>
        <row r="2226">
          <cell r="A2226">
            <v>43404</v>
          </cell>
          <cell r="B2226">
            <v>11.4</v>
          </cell>
        </row>
        <row r="2227">
          <cell r="A2227">
            <v>43405</v>
          </cell>
          <cell r="B2227">
            <v>10.74</v>
          </cell>
        </row>
        <row r="2228">
          <cell r="A2228">
            <v>43406</v>
          </cell>
          <cell r="B2228">
            <v>11.18</v>
          </cell>
        </row>
        <row r="2229">
          <cell r="A2229">
            <v>43407</v>
          </cell>
          <cell r="B2229">
            <v>9.2100000000000009</v>
          </cell>
        </row>
        <row r="2230">
          <cell r="A2230">
            <v>43408</v>
          </cell>
          <cell r="B2230">
            <v>8.41</v>
          </cell>
        </row>
        <row r="2231">
          <cell r="A2231">
            <v>43409</v>
          </cell>
          <cell r="B2231">
            <v>8.44</v>
          </cell>
        </row>
        <row r="2232">
          <cell r="A2232">
            <v>43410</v>
          </cell>
          <cell r="B2232">
            <v>7.96</v>
          </cell>
        </row>
        <row r="2233">
          <cell r="A2233">
            <v>43411</v>
          </cell>
          <cell r="B2233">
            <v>8.6999999999999993</v>
          </cell>
        </row>
        <row r="2234">
          <cell r="A2234">
            <v>43412</v>
          </cell>
          <cell r="B2234">
            <v>9.3800000000000008</v>
          </cell>
        </row>
        <row r="2235">
          <cell r="A2235">
            <v>43413</v>
          </cell>
          <cell r="B2235">
            <v>9.3699999999999992</v>
          </cell>
        </row>
        <row r="2236">
          <cell r="A2236">
            <v>43414</v>
          </cell>
          <cell r="B2236">
            <v>8.75</v>
          </cell>
        </row>
        <row r="2237">
          <cell r="A2237">
            <v>43415</v>
          </cell>
          <cell r="B2237">
            <v>8.4700000000000006</v>
          </cell>
        </row>
        <row r="2238">
          <cell r="A2238">
            <v>43416</v>
          </cell>
          <cell r="B2238">
            <v>9.18</v>
          </cell>
        </row>
        <row r="2239">
          <cell r="A2239">
            <v>43417</v>
          </cell>
          <cell r="B2239">
            <v>9.11</v>
          </cell>
        </row>
        <row r="2240">
          <cell r="A2240">
            <v>43418</v>
          </cell>
          <cell r="B2240">
            <v>8.39</v>
          </cell>
        </row>
        <row r="2241">
          <cell r="A2241">
            <v>43419</v>
          </cell>
          <cell r="B2241">
            <v>8.2200000000000006</v>
          </cell>
        </row>
        <row r="2242">
          <cell r="A2242">
            <v>43420</v>
          </cell>
          <cell r="B2242">
            <v>8.0299999999999994</v>
          </cell>
        </row>
        <row r="2243">
          <cell r="A2243">
            <v>43421</v>
          </cell>
          <cell r="B2243">
            <v>8.81</v>
          </cell>
        </row>
        <row r="2244">
          <cell r="A2244">
            <v>43422</v>
          </cell>
          <cell r="B2244">
            <v>10.24</v>
          </cell>
        </row>
        <row r="2245">
          <cell r="A2245">
            <v>43423</v>
          </cell>
          <cell r="B2245">
            <v>12.35</v>
          </cell>
        </row>
        <row r="2246">
          <cell r="A2246">
            <v>43424</v>
          </cell>
          <cell r="B2246">
            <v>13.67</v>
          </cell>
        </row>
        <row r="2247">
          <cell r="A2247">
            <v>43425</v>
          </cell>
          <cell r="B2247">
            <v>14.08</v>
          </cell>
        </row>
        <row r="2248">
          <cell r="A2248">
            <v>43426</v>
          </cell>
          <cell r="B2248">
            <v>14.24</v>
          </cell>
        </row>
        <row r="2249">
          <cell r="A2249">
            <v>43427</v>
          </cell>
          <cell r="B2249">
            <v>12.54</v>
          </cell>
        </row>
        <row r="2250">
          <cell r="A2250">
            <v>43428</v>
          </cell>
          <cell r="B2250">
            <v>11.49</v>
          </cell>
        </row>
        <row r="2251">
          <cell r="A2251">
            <v>43429</v>
          </cell>
          <cell r="B2251">
            <v>11.99</v>
          </cell>
        </row>
        <row r="2252">
          <cell r="A2252">
            <v>43430</v>
          </cell>
          <cell r="B2252">
            <v>13.32</v>
          </cell>
        </row>
        <row r="2253">
          <cell r="A2253">
            <v>43431</v>
          </cell>
          <cell r="B2253">
            <v>13.17</v>
          </cell>
        </row>
        <row r="2254">
          <cell r="A2254">
            <v>43432</v>
          </cell>
          <cell r="B2254">
            <v>10.15</v>
          </cell>
        </row>
        <row r="2255">
          <cell r="A2255">
            <v>43433</v>
          </cell>
          <cell r="B2255">
            <v>10.08</v>
          </cell>
        </row>
        <row r="2256">
          <cell r="A2256">
            <v>43434</v>
          </cell>
          <cell r="B2256">
            <v>10.72</v>
          </cell>
        </row>
        <row r="2257">
          <cell r="A2257">
            <v>43435</v>
          </cell>
          <cell r="B2257">
            <v>9.36</v>
          </cell>
        </row>
        <row r="2258">
          <cell r="A2258">
            <v>43436</v>
          </cell>
          <cell r="B2258">
            <v>8.3699999999999992</v>
          </cell>
        </row>
        <row r="2259">
          <cell r="A2259">
            <v>43437</v>
          </cell>
          <cell r="B2259">
            <v>9.84</v>
          </cell>
        </row>
        <row r="2260">
          <cell r="A2260">
            <v>43438</v>
          </cell>
          <cell r="B2260">
            <v>12.54</v>
          </cell>
        </row>
        <row r="2261">
          <cell r="A2261">
            <v>43439</v>
          </cell>
          <cell r="B2261">
            <v>10.55</v>
          </cell>
        </row>
        <row r="2262">
          <cell r="A2262">
            <v>43440</v>
          </cell>
          <cell r="B2262">
            <v>9.5</v>
          </cell>
        </row>
        <row r="2263">
          <cell r="A2263">
            <v>43441</v>
          </cell>
          <cell r="B2263">
            <v>10.47</v>
          </cell>
        </row>
        <row r="2264">
          <cell r="A2264">
            <v>43442</v>
          </cell>
          <cell r="B2264">
            <v>10.67</v>
          </cell>
        </row>
        <row r="2265">
          <cell r="A2265">
            <v>43443</v>
          </cell>
          <cell r="B2265">
            <v>10.7</v>
          </cell>
        </row>
        <row r="2266">
          <cell r="A2266">
            <v>43444</v>
          </cell>
          <cell r="B2266">
            <v>11.93</v>
          </cell>
        </row>
        <row r="2267">
          <cell r="A2267">
            <v>43445</v>
          </cell>
          <cell r="B2267">
            <v>11.88</v>
          </cell>
        </row>
        <row r="2268">
          <cell r="A2268">
            <v>43446</v>
          </cell>
          <cell r="B2268">
            <v>12.52</v>
          </cell>
        </row>
        <row r="2269">
          <cell r="A2269">
            <v>43447</v>
          </cell>
          <cell r="B2269">
            <v>14.88</v>
          </cell>
        </row>
        <row r="2270">
          <cell r="A2270">
            <v>43448</v>
          </cell>
          <cell r="B2270">
            <v>15.87</v>
          </cell>
        </row>
        <row r="2271">
          <cell r="A2271">
            <v>43449</v>
          </cell>
          <cell r="B2271">
            <v>14.32</v>
          </cell>
        </row>
        <row r="2272">
          <cell r="A2272">
            <v>43450</v>
          </cell>
          <cell r="B2272">
            <v>12.73</v>
          </cell>
        </row>
        <row r="2273">
          <cell r="A2273">
            <v>43451</v>
          </cell>
          <cell r="B2273">
            <v>12.52</v>
          </cell>
        </row>
        <row r="2274">
          <cell r="A2274">
            <v>43452</v>
          </cell>
          <cell r="B2274">
            <v>12.01</v>
          </cell>
        </row>
        <row r="2275">
          <cell r="A2275">
            <v>43453</v>
          </cell>
          <cell r="B2275">
            <v>12</v>
          </cell>
        </row>
        <row r="2276">
          <cell r="A2276">
            <v>43454</v>
          </cell>
          <cell r="B2276">
            <v>11.64</v>
          </cell>
        </row>
        <row r="2277">
          <cell r="A2277">
            <v>43455</v>
          </cell>
          <cell r="B2277">
            <v>10.55</v>
          </cell>
        </row>
        <row r="2278">
          <cell r="A2278">
            <v>43456</v>
          </cell>
          <cell r="B2278">
            <v>9.73</v>
          </cell>
        </row>
        <row r="2279">
          <cell r="A2279">
            <v>43457</v>
          </cell>
          <cell r="B2279">
            <v>9.1199999999999992</v>
          </cell>
        </row>
        <row r="2280">
          <cell r="A2280">
            <v>43458</v>
          </cell>
          <cell r="B2280">
            <v>10.35</v>
          </cell>
        </row>
        <row r="2281">
          <cell r="A2281">
            <v>43459</v>
          </cell>
          <cell r="B2281">
            <v>9.0299999999999994</v>
          </cell>
        </row>
        <row r="2282">
          <cell r="A2282">
            <v>43460</v>
          </cell>
          <cell r="B2282">
            <v>8.81</v>
          </cell>
        </row>
        <row r="2283">
          <cell r="A2283">
            <v>43461</v>
          </cell>
          <cell r="B2283">
            <v>10.76</v>
          </cell>
        </row>
        <row r="2284">
          <cell r="A2284">
            <v>43462</v>
          </cell>
          <cell r="B2284">
            <v>11.14</v>
          </cell>
        </row>
        <row r="2285">
          <cell r="A2285">
            <v>43463</v>
          </cell>
          <cell r="B2285">
            <v>9.5399999999999991</v>
          </cell>
        </row>
        <row r="2286">
          <cell r="A2286">
            <v>43464</v>
          </cell>
          <cell r="B2286">
            <v>9.14</v>
          </cell>
        </row>
        <row r="2287">
          <cell r="A2287">
            <v>43465</v>
          </cell>
          <cell r="B2287">
            <v>9.74</v>
          </cell>
        </row>
        <row r="2288">
          <cell r="A2288">
            <v>43466</v>
          </cell>
          <cell r="B2288">
            <v>9.8800000000000008</v>
          </cell>
        </row>
        <row r="2289">
          <cell r="A2289">
            <v>43467</v>
          </cell>
          <cell r="B2289">
            <v>13.71</v>
          </cell>
        </row>
        <row r="2290">
          <cell r="A2290">
            <v>43468</v>
          </cell>
          <cell r="B2290">
            <v>15.1</v>
          </cell>
        </row>
        <row r="2291">
          <cell r="A2291">
            <v>43469</v>
          </cell>
          <cell r="B2291">
            <v>16.03</v>
          </cell>
        </row>
        <row r="2292">
          <cell r="A2292">
            <v>43470</v>
          </cell>
          <cell r="B2292">
            <v>15.18</v>
          </cell>
        </row>
        <row r="2293">
          <cell r="A2293">
            <v>43471</v>
          </cell>
          <cell r="B2293">
            <v>12.56</v>
          </cell>
        </row>
        <row r="2294">
          <cell r="A2294">
            <v>43472</v>
          </cell>
          <cell r="B2294">
            <v>11.95</v>
          </cell>
        </row>
        <row r="2295">
          <cell r="A2295">
            <v>43473</v>
          </cell>
          <cell r="B2295">
            <v>12.67</v>
          </cell>
        </row>
        <row r="2296">
          <cell r="A2296">
            <v>43474</v>
          </cell>
          <cell r="B2296">
            <v>14.48</v>
          </cell>
        </row>
        <row r="2297">
          <cell r="A2297">
            <v>43475</v>
          </cell>
          <cell r="B2297">
            <v>15.26</v>
          </cell>
        </row>
        <row r="2298">
          <cell r="A2298">
            <v>43476</v>
          </cell>
          <cell r="B2298">
            <v>12.98</v>
          </cell>
        </row>
        <row r="2299">
          <cell r="A2299">
            <v>43477</v>
          </cell>
          <cell r="B2299">
            <v>11.32</v>
          </cell>
        </row>
        <row r="2300">
          <cell r="A2300">
            <v>43478</v>
          </cell>
          <cell r="B2300">
            <v>10.81</v>
          </cell>
        </row>
        <row r="2301">
          <cell r="A2301">
            <v>43479</v>
          </cell>
          <cell r="B2301">
            <v>12.27</v>
          </cell>
        </row>
        <row r="2302">
          <cell r="A2302">
            <v>43480</v>
          </cell>
          <cell r="B2302">
            <v>12</v>
          </cell>
        </row>
        <row r="2303">
          <cell r="A2303">
            <v>43481</v>
          </cell>
          <cell r="B2303">
            <v>12.43</v>
          </cell>
        </row>
        <row r="2304">
          <cell r="A2304">
            <v>43482</v>
          </cell>
          <cell r="B2304">
            <v>14.1</v>
          </cell>
        </row>
        <row r="2305">
          <cell r="A2305">
            <v>43483</v>
          </cell>
          <cell r="B2305">
            <v>14.93</v>
          </cell>
        </row>
        <row r="2306">
          <cell r="A2306">
            <v>43484</v>
          </cell>
          <cell r="B2306">
            <v>12.86</v>
          </cell>
        </row>
        <row r="2307">
          <cell r="A2307">
            <v>43485</v>
          </cell>
          <cell r="B2307">
            <v>13.02</v>
          </cell>
        </row>
        <row r="2308">
          <cell r="A2308">
            <v>43486</v>
          </cell>
          <cell r="B2308">
            <v>14.16</v>
          </cell>
        </row>
        <row r="2309">
          <cell r="A2309">
            <v>43487</v>
          </cell>
          <cell r="B2309">
            <v>15.32</v>
          </cell>
        </row>
        <row r="2310">
          <cell r="A2310">
            <v>43488</v>
          </cell>
          <cell r="B2310">
            <v>15.86</v>
          </cell>
        </row>
        <row r="2311">
          <cell r="A2311">
            <v>43489</v>
          </cell>
          <cell r="B2311">
            <v>14.77</v>
          </cell>
        </row>
        <row r="2312">
          <cell r="A2312">
            <v>43490</v>
          </cell>
          <cell r="B2312">
            <v>11.77</v>
          </cell>
        </row>
        <row r="2313">
          <cell r="A2313">
            <v>43491</v>
          </cell>
          <cell r="B2313">
            <v>11.44</v>
          </cell>
        </row>
        <row r="2314">
          <cell r="A2314">
            <v>43492</v>
          </cell>
          <cell r="B2314">
            <v>13.44</v>
          </cell>
        </row>
        <row r="2315">
          <cell r="A2315">
            <v>43493</v>
          </cell>
          <cell r="B2315">
            <v>14.65</v>
          </cell>
        </row>
        <row r="2316">
          <cell r="A2316">
            <v>43494</v>
          </cell>
          <cell r="B2316">
            <v>15.62</v>
          </cell>
        </row>
        <row r="2317">
          <cell r="A2317">
            <v>43495</v>
          </cell>
          <cell r="B2317">
            <v>16.07</v>
          </cell>
        </row>
        <row r="2318">
          <cell r="A2318">
            <v>43496</v>
          </cell>
          <cell r="B2318">
            <v>18.04</v>
          </cell>
        </row>
        <row r="2319">
          <cell r="A2319">
            <v>43497</v>
          </cell>
          <cell r="B2319">
            <v>18.3</v>
          </cell>
        </row>
        <row r="2320">
          <cell r="A2320">
            <v>43498</v>
          </cell>
          <cell r="B2320">
            <v>16.09</v>
          </cell>
        </row>
        <row r="2321">
          <cell r="A2321">
            <v>43499</v>
          </cell>
          <cell r="B2321">
            <v>15.24</v>
          </cell>
        </row>
        <row r="2322">
          <cell r="A2322">
            <v>43500</v>
          </cell>
          <cell r="B2322">
            <v>13.1</v>
          </cell>
        </row>
        <row r="2323">
          <cell r="A2323">
            <v>43501</v>
          </cell>
          <cell r="B2323">
            <v>13.33</v>
          </cell>
        </row>
        <row r="2324">
          <cell r="A2324">
            <v>43502</v>
          </cell>
          <cell r="B2324">
            <v>11.87</v>
          </cell>
        </row>
        <row r="2325">
          <cell r="A2325">
            <v>43503</v>
          </cell>
          <cell r="B2325">
            <v>12.48</v>
          </cell>
        </row>
        <row r="2326">
          <cell r="A2326">
            <v>43504</v>
          </cell>
          <cell r="B2326">
            <v>12.33</v>
          </cell>
        </row>
        <row r="2327">
          <cell r="A2327">
            <v>43505</v>
          </cell>
          <cell r="B2327">
            <v>12.18</v>
          </cell>
        </row>
        <row r="2328">
          <cell r="A2328">
            <v>43506</v>
          </cell>
          <cell r="B2328">
            <v>12.4</v>
          </cell>
        </row>
        <row r="2329">
          <cell r="A2329">
            <v>43507</v>
          </cell>
          <cell r="B2329">
            <v>13.01</v>
          </cell>
        </row>
        <row r="2330">
          <cell r="A2330">
            <v>43508</v>
          </cell>
          <cell r="B2330">
            <v>12.88</v>
          </cell>
        </row>
        <row r="2331">
          <cell r="A2331">
            <v>43509</v>
          </cell>
          <cell r="B2331">
            <v>11.39</v>
          </cell>
        </row>
        <row r="2332">
          <cell r="A2332">
            <v>43510</v>
          </cell>
          <cell r="B2332">
            <v>12.03</v>
          </cell>
        </row>
        <row r="2333">
          <cell r="A2333">
            <v>43511</v>
          </cell>
          <cell r="B2333">
            <v>10.9</v>
          </cell>
        </row>
        <row r="2334">
          <cell r="A2334">
            <v>43512</v>
          </cell>
          <cell r="B2334">
            <v>9.66</v>
          </cell>
        </row>
        <row r="2335">
          <cell r="A2335">
            <v>43513</v>
          </cell>
          <cell r="B2335">
            <v>9.69</v>
          </cell>
        </row>
        <row r="2336">
          <cell r="A2336">
            <v>43514</v>
          </cell>
          <cell r="B2336">
            <v>10.84</v>
          </cell>
        </row>
        <row r="2337">
          <cell r="A2337">
            <v>43515</v>
          </cell>
          <cell r="B2337">
            <v>11.29</v>
          </cell>
        </row>
        <row r="2338">
          <cell r="A2338">
            <v>43516</v>
          </cell>
          <cell r="B2338">
            <v>10.49</v>
          </cell>
        </row>
        <row r="2339">
          <cell r="A2339">
            <v>43517</v>
          </cell>
          <cell r="B2339">
            <v>9.35</v>
          </cell>
        </row>
        <row r="2340">
          <cell r="A2340">
            <v>43518</v>
          </cell>
          <cell r="B2340">
            <v>10.25</v>
          </cell>
        </row>
        <row r="2341">
          <cell r="A2341">
            <v>43519</v>
          </cell>
          <cell r="B2341">
            <v>8.93</v>
          </cell>
        </row>
        <row r="2342">
          <cell r="A2342">
            <v>43520</v>
          </cell>
          <cell r="B2342">
            <v>9.14</v>
          </cell>
        </row>
        <row r="2343">
          <cell r="A2343">
            <v>43521</v>
          </cell>
          <cell r="B2343">
            <v>10.050000000000001</v>
          </cell>
        </row>
        <row r="2344">
          <cell r="A2344">
            <v>43522</v>
          </cell>
          <cell r="B2344">
            <v>9.51</v>
          </cell>
        </row>
        <row r="2345">
          <cell r="A2345">
            <v>43523</v>
          </cell>
          <cell r="B2345">
            <v>9.1199999999999992</v>
          </cell>
        </row>
        <row r="2346">
          <cell r="A2346">
            <v>43524</v>
          </cell>
          <cell r="B2346">
            <v>9.76</v>
          </cell>
        </row>
        <row r="2347">
          <cell r="A2347">
            <v>43525</v>
          </cell>
          <cell r="B2347">
            <v>9.73</v>
          </cell>
        </row>
        <row r="2348">
          <cell r="A2348">
            <v>43526</v>
          </cell>
          <cell r="B2348">
            <v>8.9600000000000009</v>
          </cell>
        </row>
        <row r="2349">
          <cell r="A2349">
            <v>43527</v>
          </cell>
          <cell r="B2349">
            <v>9.94</v>
          </cell>
        </row>
        <row r="2350">
          <cell r="A2350">
            <v>43528</v>
          </cell>
          <cell r="B2350">
            <v>11.79</v>
          </cell>
        </row>
        <row r="2351">
          <cell r="A2351">
            <v>43529</v>
          </cell>
          <cell r="B2351">
            <v>11.6</v>
          </cell>
        </row>
        <row r="2352">
          <cell r="A2352">
            <v>43530</v>
          </cell>
          <cell r="B2352">
            <v>10.39</v>
          </cell>
        </row>
        <row r="2353">
          <cell r="A2353">
            <v>43531</v>
          </cell>
          <cell r="B2353">
            <v>11.45</v>
          </cell>
        </row>
        <row r="2354">
          <cell r="A2354">
            <v>43532</v>
          </cell>
          <cell r="B2354">
            <v>11.87</v>
          </cell>
        </row>
        <row r="2355">
          <cell r="A2355">
            <v>43533</v>
          </cell>
          <cell r="B2355">
            <v>10.1</v>
          </cell>
        </row>
        <row r="2356">
          <cell r="A2356">
            <v>43534</v>
          </cell>
          <cell r="B2356">
            <v>11.15</v>
          </cell>
        </row>
        <row r="2357">
          <cell r="A2357">
            <v>43535</v>
          </cell>
          <cell r="B2357">
            <v>11.5</v>
          </cell>
        </row>
        <row r="2358">
          <cell r="A2358">
            <v>43536</v>
          </cell>
          <cell r="B2358">
            <v>12.48</v>
          </cell>
        </row>
        <row r="2359">
          <cell r="A2359">
            <v>43537</v>
          </cell>
          <cell r="B2359">
            <v>11.89</v>
          </cell>
        </row>
        <row r="2360">
          <cell r="A2360">
            <v>43538</v>
          </cell>
          <cell r="B2360">
            <v>10.76</v>
          </cell>
        </row>
        <row r="2361">
          <cell r="A2361">
            <v>43539</v>
          </cell>
          <cell r="B2361">
            <v>10.18</v>
          </cell>
        </row>
        <row r="2362">
          <cell r="A2362">
            <v>43540</v>
          </cell>
          <cell r="B2362">
            <v>10.11</v>
          </cell>
        </row>
        <row r="2363">
          <cell r="A2363">
            <v>43541</v>
          </cell>
          <cell r="B2363">
            <v>10.69</v>
          </cell>
        </row>
        <row r="2364">
          <cell r="A2364">
            <v>43542</v>
          </cell>
          <cell r="B2364">
            <v>11.54</v>
          </cell>
        </row>
        <row r="2365">
          <cell r="A2365">
            <v>43543</v>
          </cell>
          <cell r="B2365">
            <v>9.69</v>
          </cell>
        </row>
        <row r="2366">
          <cell r="A2366">
            <v>43544</v>
          </cell>
          <cell r="B2366">
            <v>9.2100000000000009</v>
          </cell>
        </row>
        <row r="2367">
          <cell r="A2367">
            <v>43545</v>
          </cell>
          <cell r="B2367">
            <v>8.89</v>
          </cell>
        </row>
        <row r="2368">
          <cell r="A2368">
            <v>43546</v>
          </cell>
          <cell r="B2368">
            <v>8.89</v>
          </cell>
        </row>
        <row r="2369">
          <cell r="A2369">
            <v>43547</v>
          </cell>
          <cell r="B2369">
            <v>8.49</v>
          </cell>
        </row>
        <row r="2370">
          <cell r="A2370">
            <v>43548</v>
          </cell>
          <cell r="B2370">
            <v>8.1300000000000008</v>
          </cell>
        </row>
        <row r="2371">
          <cell r="A2371">
            <v>43549</v>
          </cell>
          <cell r="B2371">
            <v>8.7200000000000006</v>
          </cell>
        </row>
        <row r="2372">
          <cell r="A2372">
            <v>43550</v>
          </cell>
          <cell r="B2372">
            <v>8.76</v>
          </cell>
        </row>
        <row r="2373">
          <cell r="A2373">
            <v>43551</v>
          </cell>
          <cell r="B2373">
            <v>8.41</v>
          </cell>
        </row>
        <row r="2374">
          <cell r="A2374">
            <v>43552</v>
          </cell>
          <cell r="B2374">
            <v>8.1999999999999993</v>
          </cell>
        </row>
        <row r="2375">
          <cell r="A2375">
            <v>43553</v>
          </cell>
          <cell r="B2375">
            <v>8.0299999999999994</v>
          </cell>
        </row>
        <row r="2376">
          <cell r="A2376">
            <v>43554</v>
          </cell>
          <cell r="B2376">
            <v>7.41</v>
          </cell>
        </row>
        <row r="2377">
          <cell r="A2377">
            <v>43555</v>
          </cell>
          <cell r="B2377">
            <v>8.32</v>
          </cell>
        </row>
        <row r="2378">
          <cell r="A2378">
            <v>43556</v>
          </cell>
          <cell r="B2378">
            <v>8.1999999999999993</v>
          </cell>
        </row>
        <row r="2379">
          <cell r="A2379">
            <v>43557</v>
          </cell>
          <cell r="B2379">
            <v>9.76</v>
          </cell>
        </row>
        <row r="2380">
          <cell r="A2380">
            <v>43558</v>
          </cell>
          <cell r="B2380">
            <v>11.68</v>
          </cell>
        </row>
        <row r="2381">
          <cell r="A2381">
            <v>43559</v>
          </cell>
          <cell r="B2381">
            <v>12.3</v>
          </cell>
        </row>
        <row r="2382">
          <cell r="A2382">
            <v>43560</v>
          </cell>
          <cell r="B2382">
            <v>11.42</v>
          </cell>
        </row>
        <row r="2383">
          <cell r="A2383">
            <v>43561</v>
          </cell>
          <cell r="B2383">
            <v>9.1199999999999992</v>
          </cell>
        </row>
        <row r="2384">
          <cell r="A2384">
            <v>43562</v>
          </cell>
          <cell r="B2384">
            <v>8.42</v>
          </cell>
        </row>
        <row r="2385">
          <cell r="A2385">
            <v>43563</v>
          </cell>
          <cell r="B2385">
            <v>8.48</v>
          </cell>
        </row>
        <row r="2386">
          <cell r="A2386">
            <v>43564</v>
          </cell>
          <cell r="B2386">
            <v>9.41</v>
          </cell>
        </row>
        <row r="2387">
          <cell r="A2387">
            <v>43565</v>
          </cell>
          <cell r="B2387">
            <v>9.4700000000000006</v>
          </cell>
        </row>
        <row r="2388">
          <cell r="A2388">
            <v>43566</v>
          </cell>
          <cell r="B2388">
            <v>9.02</v>
          </cell>
        </row>
        <row r="2389">
          <cell r="A2389">
            <v>43567</v>
          </cell>
          <cell r="B2389">
            <v>9.49</v>
          </cell>
        </row>
        <row r="2390">
          <cell r="A2390">
            <v>43568</v>
          </cell>
          <cell r="B2390">
            <v>9.27</v>
          </cell>
        </row>
        <row r="2391">
          <cell r="A2391">
            <v>43569</v>
          </cell>
          <cell r="B2391">
            <v>10.51</v>
          </cell>
        </row>
        <row r="2392">
          <cell r="A2392">
            <v>43570</v>
          </cell>
          <cell r="B2392">
            <v>9.56</v>
          </cell>
        </row>
        <row r="2393">
          <cell r="A2393">
            <v>43571</v>
          </cell>
          <cell r="B2393">
            <v>8.52</v>
          </cell>
        </row>
        <row r="2394">
          <cell r="A2394">
            <v>43572</v>
          </cell>
          <cell r="B2394">
            <v>7.38</v>
          </cell>
        </row>
        <row r="2395">
          <cell r="A2395">
            <v>43573</v>
          </cell>
          <cell r="B2395">
            <v>5.93</v>
          </cell>
        </row>
        <row r="2396">
          <cell r="A2396">
            <v>43574</v>
          </cell>
          <cell r="B2396">
            <v>4.6100000000000003</v>
          </cell>
        </row>
        <row r="2397">
          <cell r="A2397">
            <v>43575</v>
          </cell>
          <cell r="B2397">
            <v>3.86</v>
          </cell>
        </row>
        <row r="2398">
          <cell r="A2398">
            <v>43576</v>
          </cell>
          <cell r="B2398">
            <v>3.62</v>
          </cell>
        </row>
        <row r="2399">
          <cell r="A2399">
            <v>43577</v>
          </cell>
          <cell r="B2399">
            <v>3.84</v>
          </cell>
        </row>
        <row r="2400">
          <cell r="A2400">
            <v>43578</v>
          </cell>
          <cell r="B2400">
            <v>4.12</v>
          </cell>
        </row>
        <row r="2401">
          <cell r="A2401">
            <v>43579</v>
          </cell>
          <cell r="B2401">
            <v>5.28</v>
          </cell>
        </row>
        <row r="2402">
          <cell r="A2402">
            <v>43580</v>
          </cell>
          <cell r="B2402">
            <v>5.89</v>
          </cell>
        </row>
        <row r="2403">
          <cell r="A2403">
            <v>43581</v>
          </cell>
          <cell r="B2403">
            <v>7.1</v>
          </cell>
        </row>
        <row r="2404">
          <cell r="A2404">
            <v>43582</v>
          </cell>
          <cell r="B2404">
            <v>7.8</v>
          </cell>
        </row>
        <row r="2405">
          <cell r="A2405">
            <v>43583</v>
          </cell>
          <cell r="B2405">
            <v>7.28</v>
          </cell>
        </row>
        <row r="2406">
          <cell r="A2406">
            <v>43584</v>
          </cell>
          <cell r="B2406">
            <v>6.28</v>
          </cell>
        </row>
        <row r="2407">
          <cell r="A2407">
            <v>43585</v>
          </cell>
          <cell r="B2407">
            <v>5.93</v>
          </cell>
        </row>
        <row r="2408">
          <cell r="A2408">
            <v>43586</v>
          </cell>
          <cell r="B2408">
            <v>5.88</v>
          </cell>
        </row>
        <row r="2409">
          <cell r="A2409">
            <v>43587</v>
          </cell>
          <cell r="B2409">
            <v>6.95</v>
          </cell>
        </row>
        <row r="2410">
          <cell r="A2410">
            <v>43588</v>
          </cell>
          <cell r="B2410">
            <v>7.01</v>
          </cell>
        </row>
        <row r="2411">
          <cell r="A2411">
            <v>43589</v>
          </cell>
          <cell r="B2411">
            <v>6.78</v>
          </cell>
        </row>
        <row r="2412">
          <cell r="A2412">
            <v>43590</v>
          </cell>
          <cell r="B2412">
            <v>6.96</v>
          </cell>
        </row>
        <row r="2413">
          <cell r="A2413">
            <v>43591</v>
          </cell>
          <cell r="B2413">
            <v>7.16</v>
          </cell>
        </row>
        <row r="2414">
          <cell r="A2414">
            <v>43592</v>
          </cell>
          <cell r="B2414">
            <v>6.7</v>
          </cell>
        </row>
        <row r="2415">
          <cell r="A2415">
            <v>43593</v>
          </cell>
          <cell r="B2415">
            <v>7.08</v>
          </cell>
        </row>
        <row r="2416">
          <cell r="A2416">
            <v>43594</v>
          </cell>
          <cell r="B2416">
            <v>7.31</v>
          </cell>
        </row>
        <row r="2417">
          <cell r="A2417">
            <v>43595</v>
          </cell>
          <cell r="B2417">
            <v>5.88</v>
          </cell>
        </row>
        <row r="2418">
          <cell r="A2418">
            <v>43596</v>
          </cell>
          <cell r="B2418">
            <v>6.95</v>
          </cell>
        </row>
        <row r="2419">
          <cell r="A2419">
            <v>43597</v>
          </cell>
          <cell r="B2419">
            <v>7.01</v>
          </cell>
        </row>
        <row r="2420">
          <cell r="A2420">
            <v>43598</v>
          </cell>
          <cell r="B2420">
            <v>6.78</v>
          </cell>
        </row>
        <row r="2421">
          <cell r="A2421">
            <v>43599</v>
          </cell>
          <cell r="B2421">
            <v>6.96</v>
          </cell>
        </row>
        <row r="2422">
          <cell r="A2422">
            <v>43600</v>
          </cell>
          <cell r="B2422">
            <v>7.16</v>
          </cell>
        </row>
        <row r="2423">
          <cell r="A2423">
            <v>43601</v>
          </cell>
          <cell r="B2423">
            <v>6.7</v>
          </cell>
        </row>
        <row r="2424">
          <cell r="A2424">
            <v>43602</v>
          </cell>
          <cell r="B2424">
            <v>7.08</v>
          </cell>
        </row>
        <row r="2425">
          <cell r="A2425">
            <v>43603</v>
          </cell>
          <cell r="B2425">
            <v>7.31</v>
          </cell>
        </row>
        <row r="2426">
          <cell r="A2426">
            <v>43604</v>
          </cell>
          <cell r="B2426">
            <v>6.5</v>
          </cell>
        </row>
        <row r="2427">
          <cell r="A2427">
            <v>43605</v>
          </cell>
          <cell r="B2427">
            <v>5.39</v>
          </cell>
        </row>
        <row r="2428">
          <cell r="A2428">
            <v>43606</v>
          </cell>
          <cell r="B2428">
            <v>4.88</v>
          </cell>
        </row>
        <row r="2429">
          <cell r="A2429">
            <v>43607</v>
          </cell>
          <cell r="B2429">
            <v>4.8600000000000003</v>
          </cell>
        </row>
        <row r="2430">
          <cell r="A2430">
            <v>43608</v>
          </cell>
          <cell r="B2430">
            <v>4.53</v>
          </cell>
        </row>
        <row r="2431">
          <cell r="A2431">
            <v>43609</v>
          </cell>
          <cell r="B2431">
            <v>4.21</v>
          </cell>
        </row>
        <row r="2432">
          <cell r="A2432">
            <v>43610</v>
          </cell>
          <cell r="B2432">
            <v>4.37</v>
          </cell>
        </row>
        <row r="2433">
          <cell r="A2433">
            <v>43611</v>
          </cell>
          <cell r="B2433">
            <v>5.75</v>
          </cell>
        </row>
        <row r="2434">
          <cell r="A2434">
            <v>43612</v>
          </cell>
          <cell r="B2434">
            <v>4.88</v>
          </cell>
        </row>
        <row r="2435">
          <cell r="A2435">
            <v>43613</v>
          </cell>
          <cell r="B2435">
            <v>4.41</v>
          </cell>
        </row>
        <row r="2436">
          <cell r="A2436">
            <v>43614</v>
          </cell>
          <cell r="B2436">
            <v>4.4000000000000004</v>
          </cell>
        </row>
        <row r="2437">
          <cell r="A2437">
            <v>43615</v>
          </cell>
          <cell r="B2437">
            <v>4.1100000000000003</v>
          </cell>
        </row>
        <row r="2438">
          <cell r="A2438">
            <v>43616</v>
          </cell>
          <cell r="B2438">
            <v>3.86</v>
          </cell>
        </row>
        <row r="2439">
          <cell r="A2439">
            <v>43617</v>
          </cell>
          <cell r="B2439">
            <v>3.74</v>
          </cell>
        </row>
        <row r="2440">
          <cell r="A2440">
            <v>43618</v>
          </cell>
          <cell r="B2440">
            <v>3.64</v>
          </cell>
        </row>
        <row r="2441">
          <cell r="A2441">
            <v>43619</v>
          </cell>
          <cell r="B2441">
            <v>3.13</v>
          </cell>
        </row>
        <row r="2442">
          <cell r="A2442">
            <v>43620</v>
          </cell>
          <cell r="B2442">
            <v>3.28</v>
          </cell>
        </row>
        <row r="2443">
          <cell r="A2443">
            <v>43621</v>
          </cell>
          <cell r="B2443">
            <v>3.84</v>
          </cell>
        </row>
        <row r="2444">
          <cell r="A2444">
            <v>43622</v>
          </cell>
          <cell r="B2444">
            <v>4.01</v>
          </cell>
        </row>
        <row r="2445">
          <cell r="A2445">
            <v>43623</v>
          </cell>
          <cell r="B2445">
            <v>4.93</v>
          </cell>
        </row>
        <row r="2446">
          <cell r="A2446">
            <v>43624</v>
          </cell>
          <cell r="B2446">
            <v>3.76</v>
          </cell>
        </row>
        <row r="2447">
          <cell r="A2447">
            <v>43625</v>
          </cell>
          <cell r="B2447">
            <v>3.48</v>
          </cell>
        </row>
        <row r="2448">
          <cell r="A2448">
            <v>43626</v>
          </cell>
          <cell r="B2448">
            <v>3.1</v>
          </cell>
        </row>
        <row r="2449">
          <cell r="A2449">
            <v>43627</v>
          </cell>
          <cell r="B2449">
            <v>3.27</v>
          </cell>
        </row>
        <row r="2450">
          <cell r="A2450">
            <v>43628</v>
          </cell>
          <cell r="B2450">
            <v>3.8</v>
          </cell>
        </row>
        <row r="2451">
          <cell r="A2451">
            <v>43629</v>
          </cell>
          <cell r="B2451">
            <v>4.22</v>
          </cell>
        </row>
        <row r="2452">
          <cell r="A2452">
            <v>43630</v>
          </cell>
          <cell r="B2452">
            <v>4.01</v>
          </cell>
        </row>
        <row r="2453">
          <cell r="A2453">
            <v>43631</v>
          </cell>
          <cell r="B2453">
            <v>4.0199999999999996</v>
          </cell>
        </row>
        <row r="2454">
          <cell r="A2454">
            <v>43632</v>
          </cell>
          <cell r="B2454">
            <v>4.8099999999999996</v>
          </cell>
        </row>
        <row r="2455">
          <cell r="A2455">
            <v>43633</v>
          </cell>
          <cell r="B2455">
            <v>4.24</v>
          </cell>
        </row>
        <row r="2456">
          <cell r="A2456">
            <v>43634</v>
          </cell>
          <cell r="B2456">
            <v>4.1900000000000004</v>
          </cell>
        </row>
        <row r="2457">
          <cell r="A2457">
            <v>43635</v>
          </cell>
          <cell r="B2457">
            <v>5.14</v>
          </cell>
        </row>
        <row r="2458">
          <cell r="A2458">
            <v>43636</v>
          </cell>
          <cell r="B2458">
            <v>7.02</v>
          </cell>
        </row>
        <row r="2459">
          <cell r="A2459">
            <v>43637</v>
          </cell>
          <cell r="B2459">
            <v>6</v>
          </cell>
        </row>
        <row r="2460">
          <cell r="A2460">
            <v>43638</v>
          </cell>
          <cell r="B2460">
            <v>5.81</v>
          </cell>
        </row>
        <row r="2461">
          <cell r="A2461">
            <v>43639</v>
          </cell>
          <cell r="B2461">
            <v>4.84</v>
          </cell>
        </row>
        <row r="2462">
          <cell r="A2462">
            <v>43640</v>
          </cell>
          <cell r="B2462">
            <v>4.34</v>
          </cell>
        </row>
        <row r="2463">
          <cell r="A2463">
            <v>43641</v>
          </cell>
          <cell r="B2463">
            <v>4.08</v>
          </cell>
        </row>
        <row r="2464">
          <cell r="A2464">
            <v>43642</v>
          </cell>
          <cell r="B2464">
            <v>4.0199999999999996</v>
          </cell>
        </row>
        <row r="2465">
          <cell r="A2465">
            <v>43643</v>
          </cell>
          <cell r="B2465">
            <v>4.2300000000000004</v>
          </cell>
        </row>
        <row r="2466">
          <cell r="A2466">
            <v>43644</v>
          </cell>
          <cell r="B2466">
            <v>4.03</v>
          </cell>
        </row>
        <row r="2467">
          <cell r="A2467">
            <v>43645</v>
          </cell>
          <cell r="B2467">
            <v>4.05</v>
          </cell>
        </row>
        <row r="2468">
          <cell r="A2468">
            <v>43646</v>
          </cell>
          <cell r="B2468">
            <v>3.59</v>
          </cell>
        </row>
        <row r="2469">
          <cell r="A2469">
            <v>43647</v>
          </cell>
          <cell r="B2469">
            <v>3.09</v>
          </cell>
        </row>
        <row r="2470">
          <cell r="A2470">
            <v>43648</v>
          </cell>
          <cell r="B2470">
            <v>3.2</v>
          </cell>
        </row>
        <row r="2471">
          <cell r="A2471">
            <v>43649</v>
          </cell>
          <cell r="B2471">
            <v>3.42</v>
          </cell>
        </row>
        <row r="2472">
          <cell r="A2472">
            <v>43650</v>
          </cell>
          <cell r="B2472">
            <v>3.26</v>
          </cell>
        </row>
        <row r="2473">
          <cell r="A2473">
            <v>43651</v>
          </cell>
          <cell r="B2473">
            <v>3.32</v>
          </cell>
        </row>
        <row r="2474">
          <cell r="A2474">
            <v>43652</v>
          </cell>
          <cell r="B2474">
            <v>3.04</v>
          </cell>
        </row>
        <row r="2475">
          <cell r="A2475">
            <v>43653</v>
          </cell>
          <cell r="B2475">
            <v>2.86</v>
          </cell>
        </row>
        <row r="2476">
          <cell r="A2476">
            <v>43654</v>
          </cell>
          <cell r="B2476">
            <v>2.75</v>
          </cell>
        </row>
        <row r="2477">
          <cell r="A2477">
            <v>43655</v>
          </cell>
          <cell r="B2477">
            <v>2.66</v>
          </cell>
        </row>
        <row r="2478">
          <cell r="A2478">
            <v>43656</v>
          </cell>
          <cell r="B2478">
            <v>3.17</v>
          </cell>
        </row>
        <row r="2479">
          <cell r="A2479">
            <v>43657</v>
          </cell>
          <cell r="B2479">
            <v>3.11</v>
          </cell>
        </row>
        <row r="2480">
          <cell r="A2480">
            <v>43658</v>
          </cell>
          <cell r="B2480">
            <v>3.05</v>
          </cell>
        </row>
        <row r="2481">
          <cell r="A2481">
            <v>43659</v>
          </cell>
          <cell r="B2481">
            <v>2.96</v>
          </cell>
        </row>
        <row r="2482">
          <cell r="A2482">
            <v>43660</v>
          </cell>
          <cell r="B2482">
            <v>2.95</v>
          </cell>
        </row>
        <row r="2483">
          <cell r="A2483">
            <v>43661</v>
          </cell>
          <cell r="B2483">
            <v>2.67</v>
          </cell>
        </row>
        <row r="2484">
          <cell r="A2484">
            <v>43662</v>
          </cell>
          <cell r="B2484">
            <v>2.63</v>
          </cell>
        </row>
        <row r="2485">
          <cell r="A2485">
            <v>43663</v>
          </cell>
          <cell r="B2485">
            <v>2.95</v>
          </cell>
        </row>
        <row r="2486">
          <cell r="A2486">
            <v>43664</v>
          </cell>
          <cell r="B2486">
            <v>2.81</v>
          </cell>
        </row>
        <row r="2487">
          <cell r="A2487">
            <v>43665</v>
          </cell>
          <cell r="B2487">
            <v>2.86</v>
          </cell>
        </row>
        <row r="2488">
          <cell r="A2488">
            <v>43666</v>
          </cell>
          <cell r="B2488">
            <v>2.95</v>
          </cell>
        </row>
        <row r="2489">
          <cell r="A2489">
            <v>43667</v>
          </cell>
          <cell r="B2489">
            <v>3.02</v>
          </cell>
        </row>
        <row r="2490">
          <cell r="A2490">
            <v>43668</v>
          </cell>
          <cell r="B2490">
            <v>2.78</v>
          </cell>
        </row>
        <row r="2491">
          <cell r="A2491">
            <v>43669</v>
          </cell>
          <cell r="B2491">
            <v>2.81</v>
          </cell>
        </row>
        <row r="2492">
          <cell r="A2492">
            <v>43670</v>
          </cell>
          <cell r="B2492">
            <v>2.99</v>
          </cell>
        </row>
        <row r="2493">
          <cell r="A2493">
            <v>43671</v>
          </cell>
          <cell r="B2493">
            <v>3.13</v>
          </cell>
        </row>
        <row r="2494">
          <cell r="A2494">
            <v>43672</v>
          </cell>
          <cell r="B2494">
            <v>2.87</v>
          </cell>
        </row>
        <row r="2495">
          <cell r="A2495">
            <v>43673</v>
          </cell>
          <cell r="B2495">
            <v>2.9</v>
          </cell>
        </row>
        <row r="2496">
          <cell r="A2496">
            <v>43674</v>
          </cell>
          <cell r="B2496">
            <v>3.05</v>
          </cell>
        </row>
        <row r="2497">
          <cell r="A2497">
            <v>43675</v>
          </cell>
          <cell r="B2497">
            <v>2.7</v>
          </cell>
        </row>
        <row r="2498">
          <cell r="A2498">
            <v>43676</v>
          </cell>
          <cell r="B2498">
            <v>2.74</v>
          </cell>
        </row>
        <row r="2499">
          <cell r="A2499">
            <v>43677</v>
          </cell>
          <cell r="B2499">
            <v>2.91</v>
          </cell>
        </row>
        <row r="2500">
          <cell r="A2500">
            <v>43678</v>
          </cell>
          <cell r="B2500">
            <v>2.8</v>
          </cell>
        </row>
        <row r="2501">
          <cell r="A2501">
            <v>43679</v>
          </cell>
          <cell r="B2501">
            <v>3.03</v>
          </cell>
        </row>
        <row r="2502">
          <cell r="A2502">
            <v>43680</v>
          </cell>
          <cell r="B2502">
            <v>2.81</v>
          </cell>
        </row>
        <row r="2503">
          <cell r="A2503">
            <v>43681</v>
          </cell>
          <cell r="B2503">
            <v>2.72</v>
          </cell>
        </row>
        <row r="2504">
          <cell r="A2504">
            <v>43682</v>
          </cell>
          <cell r="B2504">
            <v>2.4900000000000002</v>
          </cell>
        </row>
        <row r="2505">
          <cell r="A2505">
            <v>43683</v>
          </cell>
          <cell r="B2505">
            <v>2.5499999999999998</v>
          </cell>
        </row>
        <row r="2506">
          <cell r="A2506">
            <v>43684</v>
          </cell>
          <cell r="B2506">
            <v>2.76</v>
          </cell>
        </row>
        <row r="2507">
          <cell r="A2507">
            <v>43685</v>
          </cell>
          <cell r="B2507">
            <v>2.96</v>
          </cell>
        </row>
        <row r="2508">
          <cell r="A2508">
            <v>43686</v>
          </cell>
          <cell r="B2508">
            <v>2.88</v>
          </cell>
        </row>
        <row r="2509">
          <cell r="A2509">
            <v>43687</v>
          </cell>
          <cell r="B2509">
            <v>2.82</v>
          </cell>
        </row>
        <row r="2510">
          <cell r="A2510">
            <v>43688</v>
          </cell>
          <cell r="B2510">
            <v>2.84</v>
          </cell>
        </row>
        <row r="2511">
          <cell r="A2511">
            <v>43689</v>
          </cell>
          <cell r="B2511">
            <v>2.5299999999999998</v>
          </cell>
        </row>
        <row r="2512">
          <cell r="A2512">
            <v>43690</v>
          </cell>
          <cell r="B2512">
            <v>2.52</v>
          </cell>
        </row>
        <row r="2513">
          <cell r="A2513">
            <v>43691</v>
          </cell>
          <cell r="B2513">
            <v>2.72</v>
          </cell>
        </row>
        <row r="2514">
          <cell r="A2514">
            <v>43692</v>
          </cell>
          <cell r="B2514">
            <v>2.76</v>
          </cell>
        </row>
        <row r="2515">
          <cell r="A2515">
            <v>43693</v>
          </cell>
          <cell r="B2515">
            <v>2.88</v>
          </cell>
        </row>
        <row r="2516">
          <cell r="A2516">
            <v>43694</v>
          </cell>
          <cell r="B2516">
            <v>3.08</v>
          </cell>
        </row>
        <row r="2517">
          <cell r="A2517">
            <v>43695</v>
          </cell>
          <cell r="B2517">
            <v>2.94</v>
          </cell>
        </row>
        <row r="2518">
          <cell r="A2518">
            <v>43696</v>
          </cell>
          <cell r="B2518">
            <v>2.74</v>
          </cell>
        </row>
        <row r="2519">
          <cell r="A2519">
            <v>43697</v>
          </cell>
          <cell r="B2519">
            <v>2.71</v>
          </cell>
        </row>
        <row r="2520">
          <cell r="A2520">
            <v>43698</v>
          </cell>
          <cell r="B2520">
            <v>3.02</v>
          </cell>
        </row>
        <row r="2521">
          <cell r="A2521">
            <v>43699</v>
          </cell>
          <cell r="B2521">
            <v>3.08</v>
          </cell>
        </row>
        <row r="2522">
          <cell r="A2522">
            <v>43700</v>
          </cell>
          <cell r="B2522">
            <v>3.12</v>
          </cell>
        </row>
        <row r="2523">
          <cell r="A2523">
            <v>43701</v>
          </cell>
          <cell r="B2523">
            <v>2.97</v>
          </cell>
        </row>
        <row r="2524">
          <cell r="A2524">
            <v>43702</v>
          </cell>
          <cell r="B2524">
            <v>3.33</v>
          </cell>
        </row>
        <row r="2525">
          <cell r="A2525">
            <v>43703</v>
          </cell>
          <cell r="B2525">
            <v>2.82</v>
          </cell>
        </row>
        <row r="2526">
          <cell r="A2526">
            <v>43704</v>
          </cell>
          <cell r="B2526">
            <v>2.82</v>
          </cell>
        </row>
        <row r="2527">
          <cell r="A2527">
            <v>43705</v>
          </cell>
          <cell r="B2527">
            <v>3.05</v>
          </cell>
        </row>
        <row r="2528">
          <cell r="A2528">
            <v>43706</v>
          </cell>
          <cell r="B2528">
            <v>3.1</v>
          </cell>
        </row>
        <row r="2529">
          <cell r="A2529">
            <v>43707</v>
          </cell>
          <cell r="B2529">
            <v>3.06</v>
          </cell>
        </row>
        <row r="2530">
          <cell r="A2530">
            <v>43708</v>
          </cell>
          <cell r="B2530">
            <v>2.96</v>
          </cell>
        </row>
        <row r="2531">
          <cell r="A2531">
            <v>43709</v>
          </cell>
          <cell r="B2531">
            <v>2.84</v>
          </cell>
        </row>
        <row r="2532">
          <cell r="A2532">
            <v>43710</v>
          </cell>
          <cell r="B2532">
            <v>2.56</v>
          </cell>
        </row>
        <row r="2533">
          <cell r="A2533">
            <v>43711</v>
          </cell>
          <cell r="B2533">
            <v>2.2799999999999998</v>
          </cell>
        </row>
        <row r="2534">
          <cell r="A2534">
            <v>43712</v>
          </cell>
          <cell r="B2534">
            <v>2.46</v>
          </cell>
        </row>
        <row r="2535">
          <cell r="A2535">
            <v>43713</v>
          </cell>
          <cell r="B2535">
            <v>3.05</v>
          </cell>
        </row>
        <row r="2536">
          <cell r="A2536">
            <v>43714</v>
          </cell>
          <cell r="B2536">
            <v>2.97</v>
          </cell>
        </row>
        <row r="2537">
          <cell r="A2537">
            <v>43715</v>
          </cell>
          <cell r="B2537">
            <v>2.97</v>
          </cell>
        </row>
        <row r="2538">
          <cell r="A2538">
            <v>43716</v>
          </cell>
          <cell r="B2538">
            <v>2.94</v>
          </cell>
        </row>
        <row r="2539">
          <cell r="A2539">
            <v>43717</v>
          </cell>
          <cell r="B2539">
            <v>2.73</v>
          </cell>
        </row>
        <row r="2540">
          <cell r="A2540">
            <v>43718</v>
          </cell>
          <cell r="B2540">
            <v>2.96</v>
          </cell>
        </row>
        <row r="2541">
          <cell r="A2541">
            <v>43719</v>
          </cell>
          <cell r="B2541">
            <v>3.11</v>
          </cell>
        </row>
        <row r="2542">
          <cell r="A2542">
            <v>43720</v>
          </cell>
          <cell r="B2542">
            <v>3.18</v>
          </cell>
        </row>
        <row r="2543">
          <cell r="A2543">
            <v>43721</v>
          </cell>
          <cell r="B2543">
            <v>3.35</v>
          </cell>
        </row>
        <row r="2544">
          <cell r="A2544">
            <v>43722</v>
          </cell>
          <cell r="B2544">
            <v>3.54</v>
          </cell>
        </row>
        <row r="2545">
          <cell r="A2545">
            <v>43723</v>
          </cell>
          <cell r="B2545">
            <v>3.72</v>
          </cell>
        </row>
        <row r="2546">
          <cell r="A2546">
            <v>43724</v>
          </cell>
          <cell r="B2546">
            <v>3.42</v>
          </cell>
        </row>
        <row r="2547">
          <cell r="A2547">
            <v>43725</v>
          </cell>
          <cell r="B2547">
            <v>3.57</v>
          </cell>
        </row>
        <row r="2548">
          <cell r="A2548">
            <v>43726</v>
          </cell>
          <cell r="B2548">
            <v>4.17</v>
          </cell>
        </row>
        <row r="2549">
          <cell r="A2549">
            <v>43727</v>
          </cell>
          <cell r="B2549">
            <v>3.75</v>
          </cell>
        </row>
        <row r="2550">
          <cell r="A2550">
            <v>43728</v>
          </cell>
          <cell r="B2550">
            <v>3.64</v>
          </cell>
        </row>
        <row r="2551">
          <cell r="A2551">
            <v>43729</v>
          </cell>
          <cell r="B2551">
            <v>3.36</v>
          </cell>
        </row>
        <row r="2552">
          <cell r="A2552">
            <v>43730</v>
          </cell>
          <cell r="B2552">
            <v>3.35</v>
          </cell>
        </row>
        <row r="2553">
          <cell r="A2553">
            <v>43731</v>
          </cell>
          <cell r="B2553">
            <v>3.15</v>
          </cell>
        </row>
        <row r="2554">
          <cell r="A2554">
            <v>43732</v>
          </cell>
          <cell r="B2554">
            <v>3.1</v>
          </cell>
        </row>
        <row r="2555">
          <cell r="A2555">
            <v>43733</v>
          </cell>
          <cell r="B2555">
            <v>3.34</v>
          </cell>
        </row>
        <row r="2556">
          <cell r="A2556">
            <v>43734</v>
          </cell>
          <cell r="B2556">
            <v>3.49</v>
          </cell>
        </row>
        <row r="2557">
          <cell r="A2557">
            <v>43735</v>
          </cell>
          <cell r="B2557">
            <v>3.73</v>
          </cell>
        </row>
        <row r="2558">
          <cell r="A2558">
            <v>43736</v>
          </cell>
          <cell r="B2558">
            <v>3.53</v>
          </cell>
        </row>
        <row r="2559">
          <cell r="A2559">
            <v>43737</v>
          </cell>
          <cell r="B2559">
            <v>3.35</v>
          </cell>
        </row>
        <row r="2560">
          <cell r="A2560">
            <v>43738</v>
          </cell>
          <cell r="B2560">
            <v>2.99</v>
          </cell>
        </row>
        <row r="2561">
          <cell r="A2561">
            <v>43739</v>
          </cell>
          <cell r="B2561">
            <v>3.1</v>
          </cell>
        </row>
        <row r="2562">
          <cell r="A2562">
            <v>43740</v>
          </cell>
          <cell r="B2562">
            <v>3.71</v>
          </cell>
        </row>
        <row r="2563">
          <cell r="A2563">
            <v>43741</v>
          </cell>
          <cell r="B2563">
            <v>3.54</v>
          </cell>
        </row>
        <row r="2564">
          <cell r="A2564">
            <v>43742</v>
          </cell>
          <cell r="B2564">
            <v>3.5</v>
          </cell>
        </row>
        <row r="2565">
          <cell r="A2565">
            <v>43743</v>
          </cell>
          <cell r="B2565">
            <v>3.48</v>
          </cell>
        </row>
        <row r="2566">
          <cell r="A2566">
            <v>43744</v>
          </cell>
          <cell r="B2566">
            <v>4.05</v>
          </cell>
        </row>
        <row r="2567">
          <cell r="A2567">
            <v>43745</v>
          </cell>
          <cell r="B2567">
            <v>3.97</v>
          </cell>
        </row>
        <row r="2568">
          <cell r="A2568">
            <v>43746</v>
          </cell>
          <cell r="B2568">
            <v>3.94</v>
          </cell>
        </row>
        <row r="2569">
          <cell r="A2569">
            <v>43747</v>
          </cell>
          <cell r="B2569">
            <v>4.6500000000000004</v>
          </cell>
        </row>
        <row r="2570">
          <cell r="A2570">
            <v>43748</v>
          </cell>
          <cell r="B2570">
            <v>6.36</v>
          </cell>
        </row>
        <row r="2571">
          <cell r="A2571">
            <v>43749</v>
          </cell>
          <cell r="B2571">
            <v>5.93</v>
          </cell>
        </row>
        <row r="2572">
          <cell r="A2572">
            <v>43750</v>
          </cell>
          <cell r="B2572">
            <v>6.01</v>
          </cell>
        </row>
        <row r="2573">
          <cell r="A2573">
            <v>43751</v>
          </cell>
          <cell r="B2573">
            <v>6.05</v>
          </cell>
        </row>
        <row r="2574">
          <cell r="A2574">
            <v>43752</v>
          </cell>
          <cell r="B2574">
            <v>7.29</v>
          </cell>
        </row>
        <row r="2575">
          <cell r="A2575">
            <v>43753</v>
          </cell>
          <cell r="B2575">
            <v>6.39</v>
          </cell>
        </row>
        <row r="2576">
          <cell r="A2576">
            <v>43754</v>
          </cell>
          <cell r="B2576">
            <v>6.26</v>
          </cell>
        </row>
        <row r="2577">
          <cell r="A2577">
            <v>43755</v>
          </cell>
          <cell r="B2577">
            <v>7.03</v>
          </cell>
        </row>
        <row r="2578">
          <cell r="A2578">
            <v>43756</v>
          </cell>
          <cell r="B2578">
            <v>7.33</v>
          </cell>
        </row>
        <row r="2579">
          <cell r="A2579">
            <v>43757</v>
          </cell>
          <cell r="B2579">
            <v>6.86</v>
          </cell>
        </row>
        <row r="2580">
          <cell r="A2580">
            <v>43758</v>
          </cell>
          <cell r="B2580">
            <v>7.61</v>
          </cell>
        </row>
        <row r="2581">
          <cell r="A2581">
            <v>43759</v>
          </cell>
          <cell r="B2581">
            <v>8.0500000000000007</v>
          </cell>
        </row>
        <row r="2582">
          <cell r="A2582">
            <v>43760</v>
          </cell>
          <cell r="B2582">
            <v>7.84</v>
          </cell>
        </row>
        <row r="2583">
          <cell r="A2583">
            <v>43761</v>
          </cell>
          <cell r="B2583">
            <v>8.3000000000000007</v>
          </cell>
        </row>
        <row r="2584">
          <cell r="A2584">
            <v>43762</v>
          </cell>
          <cell r="B2584">
            <v>7.61</v>
          </cell>
        </row>
        <row r="2585">
          <cell r="A2585">
            <v>43763</v>
          </cell>
          <cell r="B2585">
            <v>7.6</v>
          </cell>
        </row>
        <row r="2586">
          <cell r="A2586">
            <v>43764</v>
          </cell>
          <cell r="B2586">
            <v>7.52</v>
          </cell>
        </row>
        <row r="2587">
          <cell r="A2587">
            <v>43765</v>
          </cell>
          <cell r="B2587">
            <v>9.17</v>
          </cell>
        </row>
        <row r="2588">
          <cell r="A2588">
            <v>43766</v>
          </cell>
          <cell r="B2588">
            <v>10.94</v>
          </cell>
        </row>
        <row r="2589">
          <cell r="A2589">
            <v>43767</v>
          </cell>
          <cell r="B2589">
            <v>10.79</v>
          </cell>
        </row>
        <row r="2590">
          <cell r="A2590">
            <v>43768</v>
          </cell>
          <cell r="B2590">
            <v>10.47</v>
          </cell>
        </row>
        <row r="2591">
          <cell r="A2591">
            <v>43769</v>
          </cell>
          <cell r="B2591">
            <v>9.58</v>
          </cell>
        </row>
        <row r="2592">
          <cell r="A2592">
            <v>43770</v>
          </cell>
          <cell r="B2592">
            <v>7.61</v>
          </cell>
        </row>
        <row r="2593">
          <cell r="A2593">
            <v>43771</v>
          </cell>
          <cell r="B2593">
            <v>8.5</v>
          </cell>
        </row>
        <row r="2594">
          <cell r="A2594">
            <v>43772</v>
          </cell>
          <cell r="B2594">
            <v>8.3000000000000007</v>
          </cell>
        </row>
        <row r="2595">
          <cell r="A2595">
            <v>43773</v>
          </cell>
          <cell r="B2595">
            <v>9.17</v>
          </cell>
        </row>
        <row r="2596">
          <cell r="A2596">
            <v>43774</v>
          </cell>
          <cell r="B2596">
            <v>9.58</v>
          </cell>
        </row>
        <row r="2597">
          <cell r="A2597">
            <v>43775</v>
          </cell>
          <cell r="B2597">
            <v>10.48</v>
          </cell>
        </row>
        <row r="2598">
          <cell r="A2598">
            <v>43776</v>
          </cell>
          <cell r="B2598">
            <v>10.85</v>
          </cell>
        </row>
        <row r="2599">
          <cell r="A2599">
            <v>43777</v>
          </cell>
          <cell r="B2599">
            <v>12.03</v>
          </cell>
        </row>
        <row r="2600">
          <cell r="A2600">
            <v>43778</v>
          </cell>
          <cell r="B2600">
            <v>12.71</v>
          </cell>
        </row>
        <row r="2601">
          <cell r="A2601">
            <v>43779</v>
          </cell>
          <cell r="B2601">
            <v>11.3</v>
          </cell>
        </row>
        <row r="2602">
          <cell r="A2602">
            <v>43780</v>
          </cell>
          <cell r="B2602">
            <v>11.92</v>
          </cell>
        </row>
        <row r="2603">
          <cell r="A2603">
            <v>43781</v>
          </cell>
          <cell r="B2603">
            <v>12.74</v>
          </cell>
        </row>
        <row r="2604">
          <cell r="A2604">
            <v>43782</v>
          </cell>
          <cell r="B2604">
            <v>12.84</v>
          </cell>
        </row>
        <row r="2605">
          <cell r="A2605">
            <v>43783</v>
          </cell>
          <cell r="B2605">
            <v>14.36</v>
          </cell>
        </row>
        <row r="2606">
          <cell r="A2606">
            <v>43784</v>
          </cell>
          <cell r="B2606">
            <v>13.38</v>
          </cell>
        </row>
        <row r="2607">
          <cell r="A2607">
            <v>43785</v>
          </cell>
          <cell r="B2607">
            <v>11.64</v>
          </cell>
        </row>
        <row r="2608">
          <cell r="A2608">
            <v>43786</v>
          </cell>
          <cell r="B2608">
            <v>11.71</v>
          </cell>
        </row>
        <row r="2609">
          <cell r="A2609">
            <v>43787</v>
          </cell>
          <cell r="B2609">
            <v>12.6</v>
          </cell>
        </row>
        <row r="2610">
          <cell r="A2610">
            <v>43788</v>
          </cell>
          <cell r="B2610">
            <v>13.24</v>
          </cell>
        </row>
        <row r="2611">
          <cell r="A2611">
            <v>43789</v>
          </cell>
          <cell r="B2611">
            <v>12.62</v>
          </cell>
        </row>
        <row r="2612">
          <cell r="A2612">
            <v>43790</v>
          </cell>
          <cell r="B2612">
            <v>13.02</v>
          </cell>
        </row>
        <row r="2613">
          <cell r="A2613">
            <v>43791</v>
          </cell>
          <cell r="B2613">
            <v>12.48</v>
          </cell>
        </row>
        <row r="2614">
          <cell r="A2614">
            <v>43792</v>
          </cell>
          <cell r="B2614">
            <v>10.42</v>
          </cell>
        </row>
        <row r="2615">
          <cell r="A2615">
            <v>43793</v>
          </cell>
          <cell r="B2615">
            <v>9.5779999999999994</v>
          </cell>
        </row>
        <row r="2616">
          <cell r="A2616">
            <v>43794</v>
          </cell>
          <cell r="B2616">
            <v>9.5399999999999991</v>
          </cell>
        </row>
        <row r="2617">
          <cell r="A2617">
            <v>43795</v>
          </cell>
          <cell r="B2617">
            <v>9.4600000000000009</v>
          </cell>
        </row>
        <row r="2618">
          <cell r="A2618">
            <v>43796</v>
          </cell>
          <cell r="B2618">
            <v>9.9499999999999993</v>
          </cell>
        </row>
        <row r="2619">
          <cell r="A2619">
            <v>43797</v>
          </cell>
          <cell r="B2619">
            <v>10.57</v>
          </cell>
        </row>
        <row r="2620">
          <cell r="A2620">
            <v>43798</v>
          </cell>
          <cell r="B2620">
            <v>12.22</v>
          </cell>
        </row>
        <row r="2621">
          <cell r="A2621">
            <v>43799</v>
          </cell>
          <cell r="B2621">
            <v>12.9</v>
          </cell>
        </row>
        <row r="2622">
          <cell r="A2622">
            <v>43800</v>
          </cell>
          <cell r="B2622">
            <v>13.57</v>
          </cell>
        </row>
        <row r="2623">
          <cell r="A2623">
            <v>43801</v>
          </cell>
          <cell r="B2623">
            <v>15.35</v>
          </cell>
        </row>
        <row r="2624">
          <cell r="A2624">
            <v>43802</v>
          </cell>
          <cell r="B2624">
            <v>13.78</v>
          </cell>
        </row>
        <row r="2625">
          <cell r="A2625">
            <v>43803</v>
          </cell>
          <cell r="B2625">
            <v>15.5</v>
          </cell>
        </row>
        <row r="2626">
          <cell r="A2626">
            <v>43804</v>
          </cell>
          <cell r="B2626">
            <v>13.89</v>
          </cell>
        </row>
        <row r="2627">
          <cell r="A2627">
            <v>43805</v>
          </cell>
          <cell r="B2627">
            <v>11.28</v>
          </cell>
        </row>
        <row r="2628">
          <cell r="A2628">
            <v>43806</v>
          </cell>
          <cell r="B2628">
            <v>10.3</v>
          </cell>
        </row>
        <row r="2629">
          <cell r="A2629">
            <v>43807</v>
          </cell>
          <cell r="B2629">
            <v>11.25</v>
          </cell>
        </row>
        <row r="2630">
          <cell r="A2630">
            <v>43808</v>
          </cell>
          <cell r="B2630">
            <v>12.63</v>
          </cell>
        </row>
        <row r="2631">
          <cell r="A2631">
            <v>43809</v>
          </cell>
          <cell r="B2631">
            <v>12.53</v>
          </cell>
        </row>
        <row r="2632">
          <cell r="A2632">
            <v>43810</v>
          </cell>
          <cell r="B2632">
            <v>13.61</v>
          </cell>
        </row>
        <row r="2633">
          <cell r="A2633">
            <v>43811</v>
          </cell>
          <cell r="B2633">
            <v>13.23</v>
          </cell>
        </row>
        <row r="2634">
          <cell r="A2634">
            <v>43812</v>
          </cell>
          <cell r="B2634">
            <v>13.11</v>
          </cell>
        </row>
        <row r="2635">
          <cell r="A2635">
            <v>43813</v>
          </cell>
          <cell r="B2635">
            <v>12.49</v>
          </cell>
        </row>
        <row r="2636">
          <cell r="A2636">
            <v>43814</v>
          </cell>
          <cell r="B2636">
            <v>12.59</v>
          </cell>
        </row>
        <row r="2637">
          <cell r="A2637">
            <v>43815</v>
          </cell>
          <cell r="B2637">
            <v>13.49</v>
          </cell>
        </row>
        <row r="2638">
          <cell r="A2638">
            <v>43816</v>
          </cell>
          <cell r="B2638">
            <v>13.79</v>
          </cell>
        </row>
        <row r="2639">
          <cell r="A2639">
            <v>43817</v>
          </cell>
          <cell r="B2639">
            <v>13.76</v>
          </cell>
        </row>
        <row r="2640">
          <cell r="A2640">
            <v>43818</v>
          </cell>
          <cell r="B2640">
            <v>11.32</v>
          </cell>
        </row>
        <row r="2641">
          <cell r="A2641">
            <v>43819</v>
          </cell>
          <cell r="B2641">
            <v>11.54</v>
          </cell>
        </row>
        <row r="2642">
          <cell r="A2642">
            <v>43820</v>
          </cell>
          <cell r="B2642">
            <v>11.11</v>
          </cell>
        </row>
        <row r="2643">
          <cell r="A2643">
            <v>43821</v>
          </cell>
          <cell r="B2643">
            <v>11.08</v>
          </cell>
        </row>
        <row r="2644">
          <cell r="A2644">
            <v>43822</v>
          </cell>
          <cell r="B2644">
            <v>11.27</v>
          </cell>
        </row>
        <row r="2645">
          <cell r="A2645">
            <v>43823</v>
          </cell>
          <cell r="B2645">
            <v>10.46</v>
          </cell>
        </row>
        <row r="2646">
          <cell r="A2646">
            <v>43824</v>
          </cell>
          <cell r="B2646">
            <v>10.82</v>
          </cell>
        </row>
        <row r="2647">
          <cell r="A2647">
            <v>43825</v>
          </cell>
          <cell r="B2647">
            <v>10.69</v>
          </cell>
        </row>
        <row r="2648">
          <cell r="A2648">
            <v>43826</v>
          </cell>
          <cell r="B2648">
            <v>10.23</v>
          </cell>
        </row>
        <row r="2649">
          <cell r="A2649">
            <v>43827</v>
          </cell>
          <cell r="B2649">
            <v>9.74</v>
          </cell>
        </row>
        <row r="2650">
          <cell r="A2650">
            <v>43828</v>
          </cell>
          <cell r="B2650">
            <v>10.37</v>
          </cell>
        </row>
        <row r="2651">
          <cell r="A2651">
            <v>43829</v>
          </cell>
          <cell r="B2651">
            <v>11.34</v>
          </cell>
        </row>
        <row r="2652">
          <cell r="A2652">
            <v>43830</v>
          </cell>
          <cell r="B2652">
            <v>11.56</v>
          </cell>
        </row>
        <row r="2653">
          <cell r="A2653">
            <v>43831</v>
          </cell>
          <cell r="B2653">
            <v>10.68</v>
          </cell>
        </row>
        <row r="2654">
          <cell r="A2654">
            <v>43832</v>
          </cell>
          <cell r="B2654">
            <v>11.04</v>
          </cell>
        </row>
        <row r="2655">
          <cell r="A2655">
            <v>43833</v>
          </cell>
          <cell r="B2655">
            <v>11.4</v>
          </cell>
        </row>
        <row r="2656">
          <cell r="A2656">
            <v>43834</v>
          </cell>
          <cell r="B2656">
            <v>11.89</v>
          </cell>
        </row>
        <row r="2657">
          <cell r="A2657">
            <v>43835</v>
          </cell>
          <cell r="B2657">
            <v>11.59</v>
          </cell>
        </row>
        <row r="2658">
          <cell r="A2658">
            <v>43836</v>
          </cell>
          <cell r="B2658">
            <v>12.31</v>
          </cell>
        </row>
        <row r="2659">
          <cell r="A2659">
            <v>43837</v>
          </cell>
          <cell r="B2659">
            <v>11.12</v>
          </cell>
        </row>
        <row r="2660">
          <cell r="A2660">
            <v>43838</v>
          </cell>
          <cell r="B2660">
            <v>10.36</v>
          </cell>
        </row>
        <row r="2661">
          <cell r="A2661">
            <v>43839</v>
          </cell>
          <cell r="B2661">
            <v>11.05</v>
          </cell>
        </row>
        <row r="2662">
          <cell r="A2662">
            <v>43840</v>
          </cell>
          <cell r="B2662">
            <v>12.09</v>
          </cell>
        </row>
        <row r="2663">
          <cell r="A2663">
            <v>43841</v>
          </cell>
          <cell r="B2663">
            <v>11.13</v>
          </cell>
        </row>
        <row r="2664">
          <cell r="A2664">
            <v>43842</v>
          </cell>
          <cell r="B2664">
            <v>10.67</v>
          </cell>
        </row>
        <row r="2665">
          <cell r="A2665">
            <v>43843</v>
          </cell>
          <cell r="B2665">
            <v>12.6</v>
          </cell>
        </row>
        <row r="2666">
          <cell r="A2666">
            <v>43844</v>
          </cell>
          <cell r="B2666">
            <v>11.95</v>
          </cell>
        </row>
        <row r="2667">
          <cell r="A2667">
            <v>43845</v>
          </cell>
          <cell r="B2667">
            <v>11.58</v>
          </cell>
        </row>
        <row r="2668">
          <cell r="A2668">
            <v>43846</v>
          </cell>
          <cell r="B2668">
            <v>12.05</v>
          </cell>
        </row>
        <row r="2669">
          <cell r="A2669">
            <v>43847</v>
          </cell>
          <cell r="B2669">
            <v>12.95</v>
          </cell>
        </row>
        <row r="2670">
          <cell r="A2670">
            <v>43848</v>
          </cell>
          <cell r="B2670">
            <v>13.72</v>
          </cell>
        </row>
        <row r="2671">
          <cell r="A2671">
            <v>43849</v>
          </cell>
          <cell r="B2671">
            <v>14.58</v>
          </cell>
        </row>
        <row r="2672">
          <cell r="A2672">
            <v>43850</v>
          </cell>
          <cell r="B2672">
            <v>15.66</v>
          </cell>
        </row>
        <row r="2673">
          <cell r="A2673">
            <v>43851</v>
          </cell>
          <cell r="B2673">
            <v>15.78</v>
          </cell>
        </row>
        <row r="2674">
          <cell r="A2674">
            <v>43852</v>
          </cell>
          <cell r="B2674">
            <v>14.61</v>
          </cell>
        </row>
        <row r="2675">
          <cell r="A2675">
            <v>43853</v>
          </cell>
          <cell r="B2675">
            <v>13.51</v>
          </cell>
        </row>
        <row r="2676">
          <cell r="A2676">
            <v>43854</v>
          </cell>
          <cell r="B2676">
            <v>13.16</v>
          </cell>
        </row>
        <row r="2677">
          <cell r="A2677">
            <v>43855</v>
          </cell>
          <cell r="B2677">
            <v>12.35</v>
          </cell>
        </row>
        <row r="2678">
          <cell r="A2678">
            <v>43856</v>
          </cell>
          <cell r="B2678">
            <v>11.65</v>
          </cell>
        </row>
        <row r="2679">
          <cell r="A2679">
            <v>43857</v>
          </cell>
          <cell r="B2679">
            <v>13.27</v>
          </cell>
        </row>
        <row r="2680">
          <cell r="A2680">
            <v>43858</v>
          </cell>
          <cell r="B2680">
            <v>14.69</v>
          </cell>
        </row>
        <row r="2681">
          <cell r="A2681">
            <v>43859</v>
          </cell>
          <cell r="B2681">
            <v>13.24</v>
          </cell>
        </row>
        <row r="2682">
          <cell r="A2682">
            <v>43860</v>
          </cell>
          <cell r="B2682">
            <v>11.56</v>
          </cell>
        </row>
        <row r="2683">
          <cell r="A2683">
            <v>43861</v>
          </cell>
          <cell r="B2683">
            <v>10.82</v>
          </cell>
        </row>
        <row r="2684">
          <cell r="A2684">
            <v>43862</v>
          </cell>
          <cell r="B2684">
            <v>10.210000000000001</v>
          </cell>
        </row>
        <row r="2685">
          <cell r="A2685">
            <v>43863</v>
          </cell>
          <cell r="B2685">
            <v>10.08</v>
          </cell>
        </row>
        <row r="2686">
          <cell r="A2686">
            <v>43864</v>
          </cell>
          <cell r="B2686">
            <v>11.68</v>
          </cell>
        </row>
        <row r="2687">
          <cell r="A2687">
            <v>43865</v>
          </cell>
          <cell r="B2687">
            <v>12.96</v>
          </cell>
        </row>
        <row r="2688">
          <cell r="A2688">
            <v>43866</v>
          </cell>
          <cell r="B2688">
            <v>12.41</v>
          </cell>
        </row>
        <row r="2689">
          <cell r="A2689">
            <v>43867</v>
          </cell>
          <cell r="B2689">
            <v>13.28</v>
          </cell>
        </row>
        <row r="2690">
          <cell r="A2690">
            <v>43868</v>
          </cell>
          <cell r="B2690">
            <v>13</v>
          </cell>
        </row>
        <row r="2691">
          <cell r="A2691">
            <v>43869</v>
          </cell>
          <cell r="B2691">
            <v>11.04</v>
          </cell>
        </row>
        <row r="2692">
          <cell r="A2692">
            <v>43870</v>
          </cell>
          <cell r="B2692">
            <v>11.23</v>
          </cell>
        </row>
        <row r="2693">
          <cell r="A2693">
            <v>43871</v>
          </cell>
          <cell r="B2693">
            <v>13.78</v>
          </cell>
        </row>
        <row r="2694">
          <cell r="A2694">
            <v>43872</v>
          </cell>
          <cell r="B2694">
            <v>14.56</v>
          </cell>
        </row>
        <row r="2695">
          <cell r="A2695">
            <v>43873</v>
          </cell>
          <cell r="B2695">
            <v>13.63</v>
          </cell>
        </row>
        <row r="2696">
          <cell r="A2696">
            <v>43874</v>
          </cell>
          <cell r="B2696">
            <v>12.78</v>
          </cell>
        </row>
        <row r="2697">
          <cell r="A2697">
            <v>43875</v>
          </cell>
          <cell r="B2697">
            <v>12.12</v>
          </cell>
        </row>
        <row r="2698">
          <cell r="A2698">
            <v>43876</v>
          </cell>
          <cell r="B2698">
            <v>10.46</v>
          </cell>
        </row>
        <row r="2699">
          <cell r="A2699">
            <v>43877</v>
          </cell>
          <cell r="B2699">
            <v>11.31</v>
          </cell>
        </row>
        <row r="2700">
          <cell r="A2700">
            <v>43878</v>
          </cell>
          <cell r="B2700">
            <v>13.04</v>
          </cell>
        </row>
        <row r="2701">
          <cell r="A2701">
            <v>43879</v>
          </cell>
          <cell r="B2701">
            <v>13.46</v>
          </cell>
        </row>
        <row r="2702">
          <cell r="A2702">
            <v>43880</v>
          </cell>
          <cell r="B2702">
            <v>13.15</v>
          </cell>
        </row>
        <row r="2703">
          <cell r="A2703">
            <v>43881</v>
          </cell>
          <cell r="B2703">
            <v>12.91</v>
          </cell>
        </row>
        <row r="2704">
          <cell r="A2704">
            <v>43882</v>
          </cell>
          <cell r="B2704">
            <v>13.11</v>
          </cell>
        </row>
        <row r="2705">
          <cell r="A2705">
            <v>43883</v>
          </cell>
          <cell r="B2705">
            <v>10.96</v>
          </cell>
        </row>
        <row r="2706">
          <cell r="A2706">
            <v>43884</v>
          </cell>
          <cell r="B2706">
            <v>10.210000000000001</v>
          </cell>
        </row>
        <row r="2707">
          <cell r="A2707">
            <v>43885</v>
          </cell>
          <cell r="B2707">
            <v>11.62</v>
          </cell>
        </row>
        <row r="2708">
          <cell r="A2708">
            <v>43886</v>
          </cell>
          <cell r="B2708">
            <v>13.7</v>
          </cell>
        </row>
        <row r="2709">
          <cell r="A2709">
            <v>43887</v>
          </cell>
          <cell r="B2709">
            <v>13.74</v>
          </cell>
        </row>
        <row r="2710">
          <cell r="A2710">
            <v>43888</v>
          </cell>
          <cell r="B2710">
            <v>13.3</v>
          </cell>
        </row>
        <row r="2711">
          <cell r="A2711">
            <v>43889</v>
          </cell>
          <cell r="B2711">
            <v>13.02</v>
          </cell>
        </row>
        <row r="2712">
          <cell r="A2712">
            <v>43890</v>
          </cell>
          <cell r="B2712">
            <v>12.2</v>
          </cell>
        </row>
        <row r="2713">
          <cell r="A2713">
            <v>43891</v>
          </cell>
          <cell r="B2713">
            <v>12.33</v>
          </cell>
        </row>
        <row r="2714">
          <cell r="A2714">
            <v>43892</v>
          </cell>
          <cell r="B2714">
            <v>12.74</v>
          </cell>
        </row>
        <row r="2715">
          <cell r="A2715">
            <v>43893</v>
          </cell>
          <cell r="B2715">
            <v>12.78</v>
          </cell>
        </row>
        <row r="2716">
          <cell r="A2716">
            <v>43894</v>
          </cell>
          <cell r="B2716">
            <v>13.32</v>
          </cell>
        </row>
        <row r="2717">
          <cell r="A2717">
            <v>43895</v>
          </cell>
          <cell r="B2717">
            <v>13.92</v>
          </cell>
        </row>
        <row r="2718">
          <cell r="A2718">
            <v>43896</v>
          </cell>
          <cell r="B2718">
            <v>12.96</v>
          </cell>
        </row>
        <row r="2719">
          <cell r="A2719">
            <v>43897</v>
          </cell>
          <cell r="B2719">
            <v>11.1</v>
          </cell>
        </row>
        <row r="2720">
          <cell r="A2720">
            <v>43898</v>
          </cell>
          <cell r="B2720">
            <v>10.36</v>
          </cell>
        </row>
        <row r="2721">
          <cell r="A2721">
            <v>43899</v>
          </cell>
          <cell r="B2721">
            <v>11.96</v>
          </cell>
        </row>
        <row r="2722">
          <cell r="A2722">
            <v>43900</v>
          </cell>
          <cell r="B2722">
            <v>10.3</v>
          </cell>
        </row>
        <row r="2723">
          <cell r="A2723">
            <v>43901</v>
          </cell>
          <cell r="B2723">
            <v>9.85</v>
          </cell>
        </row>
        <row r="2724">
          <cell r="A2724">
            <v>43902</v>
          </cell>
          <cell r="B2724">
            <v>12.05</v>
          </cell>
        </row>
        <row r="2725">
          <cell r="A2725">
            <v>43903</v>
          </cell>
          <cell r="B2725">
            <v>11.47</v>
          </cell>
        </row>
        <row r="2726">
          <cell r="A2726">
            <v>43904</v>
          </cell>
          <cell r="B2726">
            <v>10.08</v>
          </cell>
        </row>
        <row r="2727">
          <cell r="A2727">
            <v>43905</v>
          </cell>
          <cell r="B2727">
            <v>10.64</v>
          </cell>
        </row>
        <row r="2728">
          <cell r="A2728">
            <v>43906</v>
          </cell>
          <cell r="B2728">
            <v>10.53</v>
          </cell>
        </row>
        <row r="2729">
          <cell r="A2729">
            <v>43907</v>
          </cell>
          <cell r="B2729">
            <v>10.67</v>
          </cell>
        </row>
        <row r="2730">
          <cell r="A2730">
            <v>43908</v>
          </cell>
          <cell r="B2730">
            <v>9.98</v>
          </cell>
        </row>
        <row r="2731">
          <cell r="A2731">
            <v>43909</v>
          </cell>
          <cell r="B2731">
            <v>12.04</v>
          </cell>
        </row>
        <row r="2732">
          <cell r="A2732">
            <v>43910</v>
          </cell>
          <cell r="B2732">
            <v>11.97</v>
          </cell>
        </row>
        <row r="2733">
          <cell r="A2733">
            <v>43911</v>
          </cell>
          <cell r="B2733">
            <v>11.35</v>
          </cell>
        </row>
        <row r="2734">
          <cell r="A2734">
            <v>43912</v>
          </cell>
          <cell r="B2734">
            <v>10.38</v>
          </cell>
        </row>
        <row r="2735">
          <cell r="A2735">
            <v>43913</v>
          </cell>
          <cell r="B2735">
            <v>10.220000000000001</v>
          </cell>
        </row>
        <row r="2736">
          <cell r="A2736">
            <v>43914</v>
          </cell>
          <cell r="B2736">
            <v>8.8000000000000007</v>
          </cell>
        </row>
        <row r="2737">
          <cell r="A2737">
            <v>43915</v>
          </cell>
          <cell r="B2737">
            <v>8.7100000000000009</v>
          </cell>
        </row>
        <row r="2738">
          <cell r="A2738">
            <v>43916</v>
          </cell>
          <cell r="B2738">
            <v>9.0299999999999994</v>
          </cell>
        </row>
        <row r="2739">
          <cell r="A2739">
            <v>43917</v>
          </cell>
          <cell r="B2739">
            <v>9.43</v>
          </cell>
        </row>
        <row r="2740">
          <cell r="A2740">
            <v>43918</v>
          </cell>
          <cell r="B2740">
            <v>9.92</v>
          </cell>
        </row>
        <row r="2741">
          <cell r="A2741">
            <v>43919</v>
          </cell>
          <cell r="B2741">
            <v>10.92</v>
          </cell>
        </row>
        <row r="2742">
          <cell r="A2742">
            <v>43920</v>
          </cell>
          <cell r="B2742">
            <v>11.39</v>
          </cell>
        </row>
        <row r="2743">
          <cell r="A2743">
            <v>43921</v>
          </cell>
          <cell r="B2743">
            <v>10.119999999999999</v>
          </cell>
        </row>
        <row r="2744">
          <cell r="A2744">
            <v>43922</v>
          </cell>
          <cell r="B2744">
            <v>10.82</v>
          </cell>
        </row>
        <row r="2745">
          <cell r="A2745">
            <v>43923</v>
          </cell>
          <cell r="B2745">
            <v>9.0399999999999991</v>
          </cell>
        </row>
        <row r="2746">
          <cell r="A2746">
            <v>43924</v>
          </cell>
          <cell r="B2746">
            <v>7.97</v>
          </cell>
        </row>
        <row r="2747">
          <cell r="A2747">
            <v>43925</v>
          </cell>
          <cell r="B2747">
            <v>7.02</v>
          </cell>
        </row>
        <row r="2748">
          <cell r="A2748">
            <v>43926</v>
          </cell>
          <cell r="B2748">
            <v>5.84</v>
          </cell>
        </row>
        <row r="2749">
          <cell r="A2749">
            <v>43927</v>
          </cell>
          <cell r="B2749">
            <v>5.85</v>
          </cell>
        </row>
        <row r="2750">
          <cell r="A2750">
            <v>43928</v>
          </cell>
          <cell r="B2750">
            <v>6.3</v>
          </cell>
        </row>
        <row r="2751">
          <cell r="A2751">
            <v>43929</v>
          </cell>
          <cell r="B2751">
            <v>4.84</v>
          </cell>
        </row>
        <row r="2752">
          <cell r="A2752">
            <v>43930</v>
          </cell>
          <cell r="B2752">
            <v>4.1100000000000003</v>
          </cell>
        </row>
        <row r="2753">
          <cell r="A2753">
            <v>43931</v>
          </cell>
          <cell r="B2753">
            <v>3.6</v>
          </cell>
        </row>
        <row r="2754">
          <cell r="A2754">
            <v>43932</v>
          </cell>
          <cell r="B2754">
            <v>3.33</v>
          </cell>
        </row>
        <row r="2755">
          <cell r="A2755">
            <v>43933</v>
          </cell>
          <cell r="B2755">
            <v>3.67</v>
          </cell>
        </row>
        <row r="2756">
          <cell r="A2756">
            <v>43934</v>
          </cell>
          <cell r="B2756">
            <v>5.0999999999999996</v>
          </cell>
        </row>
        <row r="2757">
          <cell r="A2757">
            <v>43935</v>
          </cell>
          <cell r="B2757">
            <v>6.41</v>
          </cell>
        </row>
        <row r="2758">
          <cell r="A2758">
            <v>43936</v>
          </cell>
          <cell r="B2758">
            <v>5.81</v>
          </cell>
        </row>
        <row r="2759">
          <cell r="A2759">
            <v>43937</v>
          </cell>
          <cell r="B2759">
            <v>4.95</v>
          </cell>
        </row>
        <row r="2760">
          <cell r="A2760">
            <v>43938</v>
          </cell>
          <cell r="B2760">
            <v>6.24</v>
          </cell>
        </row>
        <row r="2761">
          <cell r="A2761">
            <v>43939</v>
          </cell>
          <cell r="B2761">
            <v>7.19</v>
          </cell>
        </row>
        <row r="2762">
          <cell r="A2762">
            <v>43940</v>
          </cell>
          <cell r="B2762">
            <v>5.2</v>
          </cell>
        </row>
        <row r="2763">
          <cell r="A2763">
            <v>43941</v>
          </cell>
          <cell r="B2763">
            <v>5.2</v>
          </cell>
        </row>
        <row r="2764">
          <cell r="A2764">
            <v>43942</v>
          </cell>
          <cell r="B2764">
            <v>4.88</v>
          </cell>
        </row>
        <row r="2765">
          <cell r="A2765">
            <v>43943</v>
          </cell>
          <cell r="B2765">
            <v>4.45</v>
          </cell>
        </row>
        <row r="2766">
          <cell r="A2766">
            <v>43944</v>
          </cell>
          <cell r="B2766">
            <v>4.21</v>
          </cell>
        </row>
        <row r="2767">
          <cell r="A2767">
            <v>43945</v>
          </cell>
          <cell r="B2767">
            <v>3.9</v>
          </cell>
        </row>
        <row r="2768">
          <cell r="A2768">
            <v>43946</v>
          </cell>
          <cell r="B2768">
            <v>3.98</v>
          </cell>
        </row>
        <row r="2769">
          <cell r="A2769">
            <v>43947</v>
          </cell>
          <cell r="B2769">
            <v>3.95</v>
          </cell>
        </row>
        <row r="2770">
          <cell r="A2770">
            <v>43948</v>
          </cell>
          <cell r="B2770">
            <v>4.32</v>
          </cell>
        </row>
        <row r="2771">
          <cell r="A2771">
            <v>43949</v>
          </cell>
          <cell r="B2771">
            <v>6.4</v>
          </cell>
        </row>
        <row r="2772">
          <cell r="A2772">
            <v>43950</v>
          </cell>
          <cell r="B2772">
            <v>6.49</v>
          </cell>
        </row>
        <row r="2773">
          <cell r="A2773">
            <v>43951</v>
          </cell>
          <cell r="B2773">
            <v>7.2</v>
          </cell>
        </row>
        <row r="2774">
          <cell r="A2774">
            <v>43952</v>
          </cell>
          <cell r="B2774">
            <v>6.08</v>
          </cell>
        </row>
        <row r="2775">
          <cell r="A2775">
            <v>43953</v>
          </cell>
          <cell r="B2775">
            <v>5.17</v>
          </cell>
        </row>
        <row r="2776">
          <cell r="A2776">
            <v>43954</v>
          </cell>
          <cell r="B2776">
            <v>6.06</v>
          </cell>
        </row>
        <row r="2777">
          <cell r="A2777">
            <v>43955</v>
          </cell>
          <cell r="B2777">
            <v>5</v>
          </cell>
        </row>
        <row r="2778">
          <cell r="A2778">
            <v>43956</v>
          </cell>
          <cell r="B2778">
            <v>6.05</v>
          </cell>
        </row>
        <row r="2779">
          <cell r="A2779">
            <v>43957</v>
          </cell>
          <cell r="B2779">
            <v>4.93</v>
          </cell>
        </row>
        <row r="2780">
          <cell r="A2780">
            <v>43958</v>
          </cell>
          <cell r="B2780">
            <v>4.09</v>
          </cell>
        </row>
        <row r="2781">
          <cell r="A2781">
            <v>43959</v>
          </cell>
          <cell r="B2781">
            <v>3.38</v>
          </cell>
        </row>
        <row r="2782">
          <cell r="A2782">
            <v>43960</v>
          </cell>
          <cell r="B2782">
            <v>3.15</v>
          </cell>
        </row>
        <row r="2783">
          <cell r="A2783">
            <v>43961</v>
          </cell>
          <cell r="B2783">
            <v>4.18</v>
          </cell>
        </row>
        <row r="2784">
          <cell r="A2784">
            <v>43962</v>
          </cell>
          <cell r="B2784">
            <v>6.18</v>
          </cell>
        </row>
        <row r="2785">
          <cell r="A2785">
            <v>43963</v>
          </cell>
          <cell r="B2785">
            <v>5.66</v>
          </cell>
        </row>
        <row r="2786">
          <cell r="A2786">
            <v>43964</v>
          </cell>
          <cell r="B2786">
            <v>6.1</v>
          </cell>
        </row>
        <row r="2787">
          <cell r="A2787">
            <v>43965</v>
          </cell>
          <cell r="B2787">
            <v>5.82</v>
          </cell>
        </row>
        <row r="2788">
          <cell r="A2788">
            <v>43966</v>
          </cell>
          <cell r="B2788">
            <v>4.92</v>
          </cell>
        </row>
        <row r="2789">
          <cell r="A2789">
            <v>43967</v>
          </cell>
          <cell r="B2789">
            <v>4.37</v>
          </cell>
        </row>
        <row r="2790">
          <cell r="A2790">
            <v>43968</v>
          </cell>
          <cell r="B2790">
            <v>4.1100000000000003</v>
          </cell>
        </row>
        <row r="2791">
          <cell r="A2791">
            <v>43969</v>
          </cell>
          <cell r="B2791">
            <v>3.99</v>
          </cell>
        </row>
        <row r="2792">
          <cell r="A2792">
            <v>43970</v>
          </cell>
          <cell r="B2792">
            <v>3.68</v>
          </cell>
        </row>
        <row r="2793">
          <cell r="A2793">
            <v>43971</v>
          </cell>
          <cell r="B2793">
            <v>3.34</v>
          </cell>
        </row>
        <row r="2794">
          <cell r="A2794">
            <v>43972</v>
          </cell>
          <cell r="B2794">
            <v>3.18</v>
          </cell>
        </row>
        <row r="2795">
          <cell r="A2795">
            <v>43973</v>
          </cell>
          <cell r="B2795">
            <v>3.3</v>
          </cell>
        </row>
        <row r="2796">
          <cell r="A2796">
            <v>43974</v>
          </cell>
          <cell r="B2796">
            <v>3.53</v>
          </cell>
        </row>
        <row r="2797">
          <cell r="A2797">
            <v>43975</v>
          </cell>
          <cell r="B2797">
            <v>3.42</v>
          </cell>
        </row>
        <row r="2798">
          <cell r="A2798">
            <v>43976</v>
          </cell>
          <cell r="B2798">
            <v>3.12</v>
          </cell>
        </row>
        <row r="2799">
          <cell r="A2799">
            <v>43977</v>
          </cell>
          <cell r="B2799">
            <v>3.15</v>
          </cell>
        </row>
        <row r="2800">
          <cell r="A2800">
            <v>43978</v>
          </cell>
          <cell r="B2800">
            <v>3.01</v>
          </cell>
        </row>
        <row r="2801">
          <cell r="A2801">
            <v>43979</v>
          </cell>
          <cell r="B2801">
            <v>2.99</v>
          </cell>
        </row>
        <row r="2802">
          <cell r="A2802">
            <v>43980</v>
          </cell>
          <cell r="B2802">
            <v>2.93</v>
          </cell>
        </row>
        <row r="2803">
          <cell r="A2803">
            <v>43981</v>
          </cell>
          <cell r="B2803">
            <v>2.62</v>
          </cell>
        </row>
        <row r="2804">
          <cell r="A2804">
            <v>43982</v>
          </cell>
          <cell r="B2804">
            <v>2.77</v>
          </cell>
        </row>
        <row r="2805">
          <cell r="A2805">
            <v>43983</v>
          </cell>
          <cell r="B2805">
            <v>2.91</v>
          </cell>
        </row>
        <row r="2806">
          <cell r="A2806">
            <v>43984</v>
          </cell>
          <cell r="B2806">
            <v>2.82</v>
          </cell>
        </row>
        <row r="2807">
          <cell r="A2807">
            <v>43985</v>
          </cell>
          <cell r="B2807">
            <v>2.97</v>
          </cell>
        </row>
        <row r="2808">
          <cell r="A2808">
            <v>43986</v>
          </cell>
          <cell r="B2808">
            <v>3.71</v>
          </cell>
        </row>
        <row r="2809">
          <cell r="A2809">
            <v>43987</v>
          </cell>
          <cell r="B2809">
            <v>3.63</v>
          </cell>
        </row>
        <row r="2810">
          <cell r="A2810">
            <v>43988</v>
          </cell>
          <cell r="B2810">
            <v>4.6500000000000004</v>
          </cell>
        </row>
        <row r="2811">
          <cell r="A2811">
            <v>43989</v>
          </cell>
          <cell r="B2811">
            <v>4</v>
          </cell>
        </row>
        <row r="2812">
          <cell r="A2812">
            <v>43990</v>
          </cell>
          <cell r="B2812">
            <v>3.95</v>
          </cell>
        </row>
        <row r="2813">
          <cell r="A2813">
            <v>43991</v>
          </cell>
          <cell r="B2813">
            <v>3.63</v>
          </cell>
        </row>
        <row r="2814">
          <cell r="A2814">
            <v>43992</v>
          </cell>
          <cell r="B2814">
            <v>3.99</v>
          </cell>
        </row>
        <row r="2815">
          <cell r="A2815">
            <v>43993</v>
          </cell>
          <cell r="B2815">
            <v>4.3600000000000003</v>
          </cell>
        </row>
        <row r="2816">
          <cell r="A2816">
            <v>43994</v>
          </cell>
          <cell r="B2816">
            <v>4.05</v>
          </cell>
        </row>
        <row r="2817">
          <cell r="A2817">
            <v>43995</v>
          </cell>
          <cell r="B2817">
            <v>3.56</v>
          </cell>
        </row>
        <row r="2818">
          <cell r="A2818">
            <v>43996</v>
          </cell>
          <cell r="B2818">
            <v>3.28</v>
          </cell>
        </row>
        <row r="2819">
          <cell r="A2819">
            <v>43997</v>
          </cell>
          <cell r="B2819">
            <v>3.3</v>
          </cell>
        </row>
        <row r="2820">
          <cell r="A2820">
            <v>43998</v>
          </cell>
          <cell r="B2820">
            <v>3.18</v>
          </cell>
        </row>
        <row r="2821">
          <cell r="A2821">
            <v>43999</v>
          </cell>
          <cell r="B2821">
            <v>3.19</v>
          </cell>
        </row>
        <row r="2822">
          <cell r="A2822">
            <v>44000</v>
          </cell>
          <cell r="B2822">
            <v>3.73</v>
          </cell>
        </row>
        <row r="2823">
          <cell r="A2823">
            <v>44001</v>
          </cell>
          <cell r="B2823">
            <v>3.72</v>
          </cell>
        </row>
        <row r="2824">
          <cell r="A2824">
            <v>44002</v>
          </cell>
          <cell r="B2824">
            <v>3.27</v>
          </cell>
        </row>
        <row r="2825">
          <cell r="A2825">
            <v>44003</v>
          </cell>
          <cell r="B2825">
            <v>3.03</v>
          </cell>
        </row>
        <row r="2826">
          <cell r="A2826">
            <v>44004</v>
          </cell>
          <cell r="B2826">
            <v>3.26</v>
          </cell>
        </row>
        <row r="2827">
          <cell r="A2827">
            <v>44005</v>
          </cell>
          <cell r="B2827">
            <v>3.09</v>
          </cell>
        </row>
        <row r="2828">
          <cell r="A2828">
            <v>44006</v>
          </cell>
          <cell r="B2828">
            <v>2.71</v>
          </cell>
        </row>
        <row r="2829">
          <cell r="A2829">
            <v>44007</v>
          </cell>
          <cell r="B2829">
            <v>2.6</v>
          </cell>
        </row>
        <row r="2830">
          <cell r="A2830">
            <v>44008</v>
          </cell>
          <cell r="B2830">
            <v>2.75</v>
          </cell>
        </row>
        <row r="2831">
          <cell r="A2831">
            <v>44009</v>
          </cell>
          <cell r="B2831">
            <v>2.57</v>
          </cell>
        </row>
        <row r="2832">
          <cell r="A2832">
            <v>44010</v>
          </cell>
          <cell r="B2832">
            <v>2.91</v>
          </cell>
        </row>
        <row r="2833">
          <cell r="A2833">
            <v>44011</v>
          </cell>
          <cell r="B2833">
            <v>3.45</v>
          </cell>
        </row>
        <row r="2834">
          <cell r="A2834">
            <v>44012</v>
          </cell>
          <cell r="B2834">
            <v>3.53</v>
          </cell>
        </row>
        <row r="2835">
          <cell r="A2835">
            <v>44013</v>
          </cell>
          <cell r="B2835">
            <v>3.17</v>
          </cell>
        </row>
        <row r="2836">
          <cell r="A2836">
            <v>44014</v>
          </cell>
          <cell r="B2836">
            <v>3.28</v>
          </cell>
        </row>
        <row r="2837">
          <cell r="A2837">
            <v>44015</v>
          </cell>
          <cell r="B2837">
            <v>3.45</v>
          </cell>
        </row>
        <row r="2838">
          <cell r="A2838">
            <v>44016</v>
          </cell>
          <cell r="B2838">
            <v>3.27</v>
          </cell>
        </row>
        <row r="2839">
          <cell r="A2839">
            <v>44017</v>
          </cell>
          <cell r="B2839">
            <v>3.1</v>
          </cell>
        </row>
        <row r="2840">
          <cell r="A2840">
            <v>44018</v>
          </cell>
          <cell r="B2840">
            <v>3.51</v>
          </cell>
        </row>
        <row r="2841">
          <cell r="A2841">
            <v>44019</v>
          </cell>
          <cell r="B2841">
            <v>3.4</v>
          </cell>
        </row>
        <row r="2842">
          <cell r="A2842">
            <v>44020</v>
          </cell>
          <cell r="B2842">
            <v>3.42</v>
          </cell>
        </row>
        <row r="2843">
          <cell r="A2843">
            <v>44021</v>
          </cell>
          <cell r="B2843">
            <v>3.36</v>
          </cell>
        </row>
        <row r="2844">
          <cell r="A2844">
            <v>44022</v>
          </cell>
          <cell r="B2844">
            <v>3.31</v>
          </cell>
        </row>
        <row r="2845">
          <cell r="A2845">
            <v>44023</v>
          </cell>
          <cell r="B2845">
            <v>2.88</v>
          </cell>
        </row>
        <row r="2846">
          <cell r="A2846">
            <v>44024</v>
          </cell>
          <cell r="B2846">
            <v>2.69</v>
          </cell>
        </row>
        <row r="2847">
          <cell r="A2847">
            <v>44025</v>
          </cell>
          <cell r="B2847">
            <v>3.07</v>
          </cell>
        </row>
        <row r="2848">
          <cell r="A2848">
            <v>44026</v>
          </cell>
          <cell r="B2848">
            <v>3.25</v>
          </cell>
        </row>
        <row r="2849">
          <cell r="A2849">
            <v>44027</v>
          </cell>
          <cell r="B2849">
            <v>3.2</v>
          </cell>
        </row>
        <row r="2850">
          <cell r="A2850">
            <v>44028</v>
          </cell>
          <cell r="B2850">
            <v>3.19</v>
          </cell>
        </row>
        <row r="2851">
          <cell r="A2851">
            <v>44029</v>
          </cell>
          <cell r="B2851">
            <v>2.79</v>
          </cell>
        </row>
        <row r="2852">
          <cell r="A2852">
            <v>44030</v>
          </cell>
          <cell r="B2852">
            <v>2.75</v>
          </cell>
        </row>
        <row r="2853">
          <cell r="A2853">
            <v>44031</v>
          </cell>
          <cell r="B2853">
            <v>2.81</v>
          </cell>
        </row>
        <row r="2854">
          <cell r="A2854">
            <v>44032</v>
          </cell>
          <cell r="B2854">
            <v>3.05</v>
          </cell>
        </row>
        <row r="2855">
          <cell r="A2855">
            <v>44033</v>
          </cell>
          <cell r="B2855">
            <v>3.11</v>
          </cell>
        </row>
        <row r="2856">
          <cell r="A2856">
            <v>44034</v>
          </cell>
          <cell r="B2856">
            <v>2.92</v>
          </cell>
        </row>
        <row r="2857">
          <cell r="A2857">
            <v>44035</v>
          </cell>
          <cell r="B2857">
            <v>3.03</v>
          </cell>
        </row>
        <row r="2858">
          <cell r="A2858">
            <v>44036</v>
          </cell>
          <cell r="B2858">
            <v>3.16</v>
          </cell>
        </row>
        <row r="2859">
          <cell r="A2859">
            <v>44037</v>
          </cell>
          <cell r="B2859">
            <v>2.99</v>
          </cell>
        </row>
        <row r="2860">
          <cell r="A2860">
            <v>44038</v>
          </cell>
          <cell r="B2860">
            <v>2.86</v>
          </cell>
        </row>
        <row r="2861">
          <cell r="A2861">
            <v>44039</v>
          </cell>
          <cell r="B2861">
            <v>3.19</v>
          </cell>
        </row>
        <row r="2862">
          <cell r="A2862">
            <v>44040</v>
          </cell>
          <cell r="B2862">
            <v>3.49</v>
          </cell>
        </row>
        <row r="2863">
          <cell r="A2863">
            <v>44041</v>
          </cell>
          <cell r="B2863">
            <v>3.27</v>
          </cell>
        </row>
        <row r="2864">
          <cell r="A2864">
            <v>44042</v>
          </cell>
          <cell r="B2864">
            <v>2.99</v>
          </cell>
        </row>
        <row r="2865">
          <cell r="A2865">
            <v>44043</v>
          </cell>
          <cell r="B2865">
            <v>2.77</v>
          </cell>
        </row>
        <row r="2866">
          <cell r="A2866">
            <v>44044</v>
          </cell>
          <cell r="B2866">
            <v>2.66</v>
          </cell>
        </row>
        <row r="2867">
          <cell r="A2867">
            <v>44045</v>
          </cell>
          <cell r="B2867">
            <v>2.7</v>
          </cell>
        </row>
        <row r="2868">
          <cell r="A2868">
            <v>44046</v>
          </cell>
          <cell r="B2868">
            <v>3.09</v>
          </cell>
        </row>
        <row r="2869">
          <cell r="A2869">
            <v>44047</v>
          </cell>
          <cell r="B2869">
            <v>3.22</v>
          </cell>
        </row>
        <row r="2870">
          <cell r="A2870">
            <v>44048</v>
          </cell>
          <cell r="B2870">
            <v>3.14</v>
          </cell>
        </row>
        <row r="2871">
          <cell r="A2871">
            <v>44049</v>
          </cell>
          <cell r="B2871">
            <v>3.18</v>
          </cell>
        </row>
        <row r="2872">
          <cell r="A2872">
            <v>44050</v>
          </cell>
          <cell r="B2872">
            <v>2.97</v>
          </cell>
        </row>
        <row r="2873">
          <cell r="A2873">
            <v>44051</v>
          </cell>
          <cell r="B2873">
            <v>2.54</v>
          </cell>
        </row>
        <row r="2874">
          <cell r="A2874">
            <v>44052</v>
          </cell>
          <cell r="B2874">
            <v>2.73</v>
          </cell>
        </row>
        <row r="2875">
          <cell r="A2875">
            <v>44053</v>
          </cell>
          <cell r="B2875">
            <v>3.06</v>
          </cell>
        </row>
        <row r="2876">
          <cell r="A2876">
            <v>44054</v>
          </cell>
          <cell r="B2876">
            <v>2.99</v>
          </cell>
        </row>
        <row r="2877">
          <cell r="A2877">
            <v>44055</v>
          </cell>
          <cell r="B2877">
            <v>2.69</v>
          </cell>
        </row>
        <row r="2878">
          <cell r="A2878">
            <v>44056</v>
          </cell>
          <cell r="B2878">
            <v>2.85</v>
          </cell>
        </row>
        <row r="2879">
          <cell r="A2879">
            <v>44057</v>
          </cell>
          <cell r="B2879">
            <v>2.93</v>
          </cell>
        </row>
        <row r="2880">
          <cell r="A2880">
            <v>44058</v>
          </cell>
          <cell r="B2880">
            <v>2.74</v>
          </cell>
        </row>
        <row r="2881">
          <cell r="A2881">
            <v>44059</v>
          </cell>
          <cell r="B2881">
            <v>2.82</v>
          </cell>
        </row>
        <row r="2882">
          <cell r="A2882">
            <v>44060</v>
          </cell>
          <cell r="B2882">
            <v>3.06</v>
          </cell>
        </row>
        <row r="2883">
          <cell r="A2883">
            <v>44061</v>
          </cell>
          <cell r="B2883">
            <v>2.91</v>
          </cell>
        </row>
        <row r="2884">
          <cell r="A2884">
            <v>44062</v>
          </cell>
          <cell r="B2884">
            <v>3.12</v>
          </cell>
        </row>
        <row r="2885">
          <cell r="A2885">
            <v>44063</v>
          </cell>
          <cell r="B2885">
            <v>3.09</v>
          </cell>
        </row>
        <row r="2886">
          <cell r="A2886">
            <v>44064</v>
          </cell>
          <cell r="B2886">
            <v>3.21</v>
          </cell>
        </row>
        <row r="2887">
          <cell r="A2887">
            <v>44065</v>
          </cell>
          <cell r="B2887">
            <v>2.88</v>
          </cell>
        </row>
        <row r="2888">
          <cell r="A2888">
            <v>44066</v>
          </cell>
          <cell r="B2888">
            <v>2.93</v>
          </cell>
        </row>
        <row r="2889">
          <cell r="A2889">
            <v>44067</v>
          </cell>
          <cell r="B2889">
            <v>3.01</v>
          </cell>
        </row>
        <row r="2890">
          <cell r="A2890">
            <v>44068</v>
          </cell>
          <cell r="B2890">
            <v>3.08</v>
          </cell>
        </row>
        <row r="2891">
          <cell r="A2891">
            <v>44069</v>
          </cell>
          <cell r="B2891">
            <v>3.25</v>
          </cell>
        </row>
        <row r="2892">
          <cell r="A2892">
            <v>44070</v>
          </cell>
          <cell r="B2892">
            <v>3.61</v>
          </cell>
        </row>
        <row r="2893">
          <cell r="A2893">
            <v>44071</v>
          </cell>
          <cell r="B2893">
            <v>3.52</v>
          </cell>
        </row>
        <row r="2894">
          <cell r="A2894">
            <v>44072</v>
          </cell>
          <cell r="B2894">
            <v>3.55</v>
          </cell>
        </row>
        <row r="2895">
          <cell r="A2895">
            <v>44073</v>
          </cell>
          <cell r="B2895">
            <v>3.14</v>
          </cell>
        </row>
        <row r="2896">
          <cell r="A2896">
            <v>44074</v>
          </cell>
          <cell r="B2896">
            <v>3.52</v>
          </cell>
        </row>
        <row r="2897">
          <cell r="A2897">
            <v>44075</v>
          </cell>
          <cell r="B2897">
            <v>3.61</v>
          </cell>
        </row>
        <row r="2898">
          <cell r="A2898">
            <v>44076</v>
          </cell>
          <cell r="B2898">
            <v>3.75</v>
          </cell>
        </row>
        <row r="2899">
          <cell r="A2899">
            <v>44077</v>
          </cell>
          <cell r="B2899">
            <v>3.58</v>
          </cell>
        </row>
        <row r="2900">
          <cell r="A2900">
            <v>44078</v>
          </cell>
          <cell r="B2900">
            <v>3.78</v>
          </cell>
        </row>
        <row r="2901">
          <cell r="A2901">
            <v>44079</v>
          </cell>
          <cell r="B2901">
            <v>3.56</v>
          </cell>
        </row>
        <row r="2902">
          <cell r="A2902">
            <v>44080</v>
          </cell>
          <cell r="B2902">
            <v>3.54</v>
          </cell>
        </row>
        <row r="2903">
          <cell r="A2903">
            <v>44081</v>
          </cell>
          <cell r="B2903">
            <v>3.85</v>
          </cell>
        </row>
        <row r="2904">
          <cell r="A2904">
            <v>44082</v>
          </cell>
          <cell r="B2904">
            <v>3.62</v>
          </cell>
        </row>
        <row r="2905">
          <cell r="A2905">
            <v>44083</v>
          </cell>
          <cell r="B2905">
            <v>3.57</v>
          </cell>
        </row>
        <row r="2906">
          <cell r="A2906">
            <v>44084</v>
          </cell>
          <cell r="B2906">
            <v>3.88</v>
          </cell>
        </row>
        <row r="2907">
          <cell r="A2907">
            <v>44085</v>
          </cell>
          <cell r="B2907">
            <v>4.17</v>
          </cell>
        </row>
        <row r="2908">
          <cell r="A2908">
            <v>44086</v>
          </cell>
          <cell r="B2908">
            <v>3.28</v>
          </cell>
        </row>
        <row r="2909">
          <cell r="A2909">
            <v>44087</v>
          </cell>
          <cell r="B2909">
            <v>3.34</v>
          </cell>
        </row>
        <row r="2910">
          <cell r="A2910">
            <v>44088</v>
          </cell>
          <cell r="B2910">
            <v>3.34</v>
          </cell>
        </row>
        <row r="2911">
          <cell r="A2911">
            <v>44089</v>
          </cell>
          <cell r="B2911">
            <v>3.45</v>
          </cell>
        </row>
        <row r="2912">
          <cell r="A2912">
            <v>44090</v>
          </cell>
          <cell r="B2912">
            <v>3.15</v>
          </cell>
        </row>
        <row r="2913">
          <cell r="A2913">
            <v>44091</v>
          </cell>
          <cell r="B2913">
            <v>3.29</v>
          </cell>
        </row>
        <row r="2914">
          <cell r="A2914">
            <v>44092</v>
          </cell>
          <cell r="B2914">
            <v>3.36</v>
          </cell>
        </row>
        <row r="2915">
          <cell r="A2915">
            <v>44093</v>
          </cell>
          <cell r="B2915">
            <v>3.09</v>
          </cell>
        </row>
        <row r="2916">
          <cell r="A2916">
            <v>44094</v>
          </cell>
          <cell r="B2916">
            <v>3.14</v>
          </cell>
        </row>
        <row r="2917">
          <cell r="A2917">
            <v>44095</v>
          </cell>
          <cell r="B2917">
            <v>3.21</v>
          </cell>
        </row>
        <row r="2918">
          <cell r="A2918">
            <v>44096</v>
          </cell>
          <cell r="B2918">
            <v>3.53</v>
          </cell>
        </row>
        <row r="2919">
          <cell r="A2919">
            <v>44097</v>
          </cell>
          <cell r="B2919">
            <v>4.07</v>
          </cell>
        </row>
        <row r="2920">
          <cell r="A2920">
            <v>44098</v>
          </cell>
          <cell r="B2920">
            <v>5.35</v>
          </cell>
        </row>
        <row r="2921">
          <cell r="A2921">
            <v>44099</v>
          </cell>
          <cell r="B2921">
            <v>5.73</v>
          </cell>
        </row>
        <row r="2922">
          <cell r="A2922">
            <v>44100</v>
          </cell>
          <cell r="B2922">
            <v>5.59</v>
          </cell>
        </row>
        <row r="2923">
          <cell r="A2923">
            <v>44101</v>
          </cell>
          <cell r="B2923">
            <v>5.3</v>
          </cell>
        </row>
        <row r="2924">
          <cell r="A2924">
            <v>44102</v>
          </cell>
          <cell r="B2924">
            <v>6.14</v>
          </cell>
        </row>
        <row r="2925">
          <cell r="A2925">
            <v>44103</v>
          </cell>
          <cell r="B2925">
            <v>4.95</v>
          </cell>
        </row>
        <row r="2926">
          <cell r="A2926">
            <v>44104</v>
          </cell>
          <cell r="B2926">
            <v>6.06</v>
          </cell>
        </row>
        <row r="2927">
          <cell r="A2927">
            <v>44105</v>
          </cell>
          <cell r="B2927">
            <v>6.05</v>
          </cell>
        </row>
        <row r="2928">
          <cell r="A2928">
            <v>44106</v>
          </cell>
          <cell r="B2928">
            <v>7.22</v>
          </cell>
        </row>
        <row r="2929">
          <cell r="A2929">
            <v>44107</v>
          </cell>
          <cell r="B2929">
            <v>7</v>
          </cell>
        </row>
        <row r="2930">
          <cell r="A2930">
            <v>44108</v>
          </cell>
          <cell r="B2930">
            <v>7.75</v>
          </cell>
        </row>
        <row r="2931">
          <cell r="A2931">
            <v>44109</v>
          </cell>
          <cell r="B2931">
            <v>7.22</v>
          </cell>
        </row>
        <row r="2932">
          <cell r="A2932">
            <v>44110</v>
          </cell>
          <cell r="B2932">
            <v>6.77</v>
          </cell>
        </row>
        <row r="2933">
          <cell r="A2933">
            <v>44111</v>
          </cell>
          <cell r="B2933">
            <v>6.58</v>
          </cell>
        </row>
        <row r="2934">
          <cell r="A2934">
            <v>44112</v>
          </cell>
          <cell r="B2934">
            <v>6.1</v>
          </cell>
        </row>
        <row r="2935">
          <cell r="A2935">
            <v>44113</v>
          </cell>
          <cell r="B2935">
            <v>7.54</v>
          </cell>
        </row>
        <row r="2936">
          <cell r="A2936">
            <v>44114</v>
          </cell>
          <cell r="B2936">
            <v>7.66</v>
          </cell>
        </row>
        <row r="2937">
          <cell r="A2937">
            <v>44115</v>
          </cell>
          <cell r="B2937">
            <v>6.81</v>
          </cell>
        </row>
        <row r="2938">
          <cell r="A2938">
            <v>44116</v>
          </cell>
          <cell r="B2938">
            <v>8.2899999999999991</v>
          </cell>
        </row>
        <row r="2939">
          <cell r="A2939">
            <v>44117</v>
          </cell>
          <cell r="B2939">
            <v>8.32</v>
          </cell>
        </row>
        <row r="2940">
          <cell r="A2940">
            <v>44118</v>
          </cell>
          <cell r="B2940">
            <v>7.91</v>
          </cell>
        </row>
        <row r="2941">
          <cell r="A2941">
            <v>44119</v>
          </cell>
          <cell r="B2941">
            <v>8.41</v>
          </cell>
        </row>
        <row r="2942">
          <cell r="A2942">
            <v>44120</v>
          </cell>
          <cell r="B2942">
            <v>8.68</v>
          </cell>
        </row>
        <row r="2943">
          <cell r="A2943">
            <v>44121</v>
          </cell>
          <cell r="B2943">
            <v>7.98</v>
          </cell>
        </row>
        <row r="2944">
          <cell r="A2944">
            <v>44122</v>
          </cell>
          <cell r="B2944">
            <v>8.1999999999999993</v>
          </cell>
        </row>
        <row r="2945">
          <cell r="A2945">
            <v>44123</v>
          </cell>
          <cell r="B2945">
            <v>7.92</v>
          </cell>
        </row>
        <row r="2946">
          <cell r="A2946">
            <v>44124</v>
          </cell>
          <cell r="B2946">
            <v>6.48</v>
          </cell>
        </row>
        <row r="2947">
          <cell r="A2947">
            <v>44125</v>
          </cell>
          <cell r="B2947">
            <v>6.36</v>
          </cell>
        </row>
        <row r="2948">
          <cell r="A2948">
            <v>44126</v>
          </cell>
          <cell r="B2948">
            <v>6.84</v>
          </cell>
        </row>
        <row r="2949">
          <cell r="A2949">
            <v>44127</v>
          </cell>
          <cell r="B2949">
            <v>7.37</v>
          </cell>
        </row>
        <row r="2950">
          <cell r="A2950">
            <v>44128</v>
          </cell>
          <cell r="B2950">
            <v>7.92</v>
          </cell>
        </row>
        <row r="2951">
          <cell r="A2951">
            <v>44129</v>
          </cell>
          <cell r="B2951">
            <v>8.0500000000000007</v>
          </cell>
        </row>
        <row r="2952">
          <cell r="A2952">
            <v>44130</v>
          </cell>
          <cell r="B2952">
            <v>8.7200000000000006</v>
          </cell>
        </row>
        <row r="2953">
          <cell r="A2953">
            <v>44131</v>
          </cell>
          <cell r="B2953">
            <v>8.81</v>
          </cell>
        </row>
        <row r="2954">
          <cell r="A2954">
            <v>44132</v>
          </cell>
          <cell r="B2954">
            <v>9.68</v>
          </cell>
        </row>
        <row r="2955">
          <cell r="A2955">
            <v>44133</v>
          </cell>
          <cell r="B2955">
            <v>8.68</v>
          </cell>
        </row>
        <row r="2956">
          <cell r="A2956">
            <v>44134</v>
          </cell>
          <cell r="B2956">
            <v>7.11</v>
          </cell>
        </row>
        <row r="2957">
          <cell r="A2957">
            <v>44135</v>
          </cell>
          <cell r="B2957">
            <v>6.95</v>
          </cell>
        </row>
        <row r="2958">
          <cell r="A2958">
            <v>44136</v>
          </cell>
          <cell r="B2958">
            <v>6.82</v>
          </cell>
        </row>
        <row r="2959">
          <cell r="A2959">
            <v>44137</v>
          </cell>
          <cell r="B2959">
            <v>7.93</v>
          </cell>
        </row>
        <row r="2960">
          <cell r="A2960">
            <v>44138</v>
          </cell>
          <cell r="B2960">
            <v>10.3</v>
          </cell>
        </row>
        <row r="2961">
          <cell r="A2961">
            <v>44139</v>
          </cell>
          <cell r="B2961">
            <v>11.15</v>
          </cell>
        </row>
        <row r="2962">
          <cell r="A2962">
            <v>44140</v>
          </cell>
          <cell r="B2962">
            <v>11.26</v>
          </cell>
        </row>
        <row r="2963">
          <cell r="A2963">
            <v>44141</v>
          </cell>
          <cell r="B2963">
            <v>10.9</v>
          </cell>
        </row>
        <row r="2964">
          <cell r="A2964">
            <v>44142</v>
          </cell>
          <cell r="B2964">
            <v>8.85</v>
          </cell>
        </row>
        <row r="2965">
          <cell r="A2965">
            <v>44143</v>
          </cell>
          <cell r="B2965">
            <v>7.6</v>
          </cell>
        </row>
        <row r="2966">
          <cell r="A2966">
            <v>44144</v>
          </cell>
          <cell r="B2966">
            <v>7.54</v>
          </cell>
        </row>
        <row r="2967">
          <cell r="A2967">
            <v>44145</v>
          </cell>
          <cell r="B2967">
            <v>7.65</v>
          </cell>
        </row>
        <row r="2968">
          <cell r="A2968">
            <v>44146</v>
          </cell>
          <cell r="B2968">
            <v>8.5299999999999994</v>
          </cell>
        </row>
        <row r="2969">
          <cell r="A2969">
            <v>44147</v>
          </cell>
          <cell r="B2969">
            <v>8.77</v>
          </cell>
        </row>
        <row r="2970">
          <cell r="A2970">
            <v>44148</v>
          </cell>
          <cell r="B2970">
            <v>8.76</v>
          </cell>
        </row>
        <row r="2971">
          <cell r="A2971">
            <v>44149</v>
          </cell>
          <cell r="B2971">
            <v>8.02</v>
          </cell>
        </row>
        <row r="2972">
          <cell r="A2972">
            <v>44150</v>
          </cell>
          <cell r="B2972">
            <v>8.8800000000000008</v>
          </cell>
        </row>
        <row r="2973">
          <cell r="A2973">
            <v>44151</v>
          </cell>
          <cell r="B2973">
            <v>9.77</v>
          </cell>
        </row>
        <row r="2974">
          <cell r="A2974">
            <v>44152</v>
          </cell>
          <cell r="B2974">
            <v>8.5399999999999991</v>
          </cell>
        </row>
        <row r="2975">
          <cell r="A2975">
            <v>44153</v>
          </cell>
          <cell r="B2975">
            <v>9.01</v>
          </cell>
        </row>
        <row r="2976">
          <cell r="A2976">
            <v>44154</v>
          </cell>
          <cell r="B2976">
            <v>10.65</v>
          </cell>
        </row>
        <row r="2977">
          <cell r="A2977">
            <v>44155</v>
          </cell>
          <cell r="B2977">
            <v>11.15</v>
          </cell>
        </row>
        <row r="2978">
          <cell r="A2978">
            <v>44156</v>
          </cell>
          <cell r="B2978">
            <v>9.11</v>
          </cell>
        </row>
        <row r="2979">
          <cell r="A2979">
            <v>44157</v>
          </cell>
          <cell r="B2979">
            <v>9.33</v>
          </cell>
        </row>
        <row r="2980">
          <cell r="A2980">
            <v>44158</v>
          </cell>
          <cell r="B2980">
            <v>10.58</v>
          </cell>
        </row>
        <row r="2981">
          <cell r="A2981">
            <v>44159</v>
          </cell>
          <cell r="B2981">
            <v>9.4499999999999993</v>
          </cell>
        </row>
        <row r="2982">
          <cell r="A2982">
            <v>44160</v>
          </cell>
          <cell r="B2982">
            <v>10.45</v>
          </cell>
        </row>
        <row r="2983">
          <cell r="A2983">
            <v>44161</v>
          </cell>
          <cell r="B2983">
            <v>13.26</v>
          </cell>
        </row>
        <row r="2984">
          <cell r="A2984">
            <v>44162</v>
          </cell>
          <cell r="B2984">
            <v>14.18</v>
          </cell>
        </row>
        <row r="2985">
          <cell r="A2985">
            <v>44163</v>
          </cell>
          <cell r="B2985">
            <v>10.96</v>
          </cell>
        </row>
        <row r="2986">
          <cell r="A2986">
            <v>44164</v>
          </cell>
          <cell r="B2986">
            <v>10.99</v>
          </cell>
        </row>
        <row r="2987">
          <cell r="A2987">
            <v>44165</v>
          </cell>
          <cell r="B2987">
            <v>12.04</v>
          </cell>
        </row>
        <row r="2988">
          <cell r="A2988">
            <v>44166</v>
          </cell>
          <cell r="B2988">
            <v>12.61</v>
          </cell>
        </row>
        <row r="2989">
          <cell r="A2989">
            <v>44167</v>
          </cell>
          <cell r="B2989">
            <v>12.96</v>
          </cell>
        </row>
        <row r="2990">
          <cell r="A2990">
            <v>44168</v>
          </cell>
          <cell r="B2990">
            <v>13.58</v>
          </cell>
        </row>
        <row r="2991">
          <cell r="A2991">
            <v>44169</v>
          </cell>
          <cell r="B2991">
            <v>14.23</v>
          </cell>
        </row>
        <row r="2992">
          <cell r="A2992">
            <v>44170</v>
          </cell>
          <cell r="B2992">
            <v>13.71</v>
          </cell>
        </row>
        <row r="2993">
          <cell r="A2993">
            <v>44171</v>
          </cell>
          <cell r="B2993">
            <v>13.86</v>
          </cell>
        </row>
        <row r="2994">
          <cell r="A2994">
            <v>44172</v>
          </cell>
          <cell r="B2994">
            <v>15.86</v>
          </cell>
        </row>
        <row r="2995">
          <cell r="A2995">
            <v>44173</v>
          </cell>
          <cell r="B2995">
            <v>15.12</v>
          </cell>
        </row>
        <row r="2996">
          <cell r="A2996">
            <v>44174</v>
          </cell>
          <cell r="B2996">
            <v>14.65</v>
          </cell>
        </row>
        <row r="2997">
          <cell r="A2997">
            <v>44175</v>
          </cell>
          <cell r="B2997">
            <v>12.65</v>
          </cell>
        </row>
        <row r="2998">
          <cell r="A2998">
            <v>44176</v>
          </cell>
          <cell r="B2998">
            <v>11.53</v>
          </cell>
        </row>
        <row r="2999">
          <cell r="A2999">
            <v>44177</v>
          </cell>
          <cell r="B2999">
            <v>11.56</v>
          </cell>
        </row>
        <row r="3000">
          <cell r="A3000">
            <v>44178</v>
          </cell>
          <cell r="B3000">
            <v>11.46</v>
          </cell>
        </row>
        <row r="3001">
          <cell r="A3001">
            <v>44179</v>
          </cell>
          <cell r="B3001">
            <v>11.37</v>
          </cell>
        </row>
        <row r="3002">
          <cell r="A3002">
            <v>44180</v>
          </cell>
          <cell r="B3002">
            <v>11.69</v>
          </cell>
        </row>
        <row r="3003">
          <cell r="A3003">
            <v>44181</v>
          </cell>
          <cell r="B3003">
            <v>12.11</v>
          </cell>
        </row>
        <row r="3004">
          <cell r="A3004">
            <v>44182</v>
          </cell>
          <cell r="B3004">
            <v>11.83</v>
          </cell>
        </row>
        <row r="3005">
          <cell r="A3005">
            <v>44183</v>
          </cell>
          <cell r="B3005">
            <v>10.26</v>
          </cell>
        </row>
        <row r="3006">
          <cell r="A3006">
            <v>44184</v>
          </cell>
          <cell r="B3006">
            <v>9.99</v>
          </cell>
        </row>
        <row r="3007">
          <cell r="A3007">
            <v>44185</v>
          </cell>
          <cell r="B3007">
            <v>11.3</v>
          </cell>
        </row>
        <row r="3008">
          <cell r="A3008">
            <v>44186</v>
          </cell>
          <cell r="B3008">
            <v>10.5</v>
          </cell>
        </row>
        <row r="3009">
          <cell r="A3009">
            <v>44187</v>
          </cell>
          <cell r="B3009">
            <v>10.039999999999999</v>
          </cell>
        </row>
        <row r="3010">
          <cell r="A3010">
            <v>44188</v>
          </cell>
          <cell r="B3010">
            <v>10.24</v>
          </cell>
        </row>
        <row r="3011">
          <cell r="A3011">
            <v>44189</v>
          </cell>
          <cell r="B3011">
            <v>13.26</v>
          </cell>
        </row>
        <row r="3012">
          <cell r="A3012">
            <v>44190</v>
          </cell>
          <cell r="B3012">
            <v>13.63</v>
          </cell>
        </row>
        <row r="3013">
          <cell r="A3013">
            <v>44191</v>
          </cell>
          <cell r="B3013">
            <v>11.85</v>
          </cell>
        </row>
        <row r="3014">
          <cell r="A3014">
            <v>44192</v>
          </cell>
          <cell r="B3014">
            <v>11.87</v>
          </cell>
        </row>
        <row r="3015">
          <cell r="A3015">
            <v>44193</v>
          </cell>
          <cell r="B3015">
            <v>14.58</v>
          </cell>
        </row>
        <row r="3016">
          <cell r="A3016">
            <v>44194</v>
          </cell>
          <cell r="B3016">
            <v>14.91</v>
          </cell>
        </row>
        <row r="3017">
          <cell r="A3017">
            <v>44195</v>
          </cell>
          <cell r="B3017">
            <v>15.21</v>
          </cell>
        </row>
        <row r="3018">
          <cell r="A3018">
            <v>44196</v>
          </cell>
          <cell r="B3018">
            <v>16.11</v>
          </cell>
        </row>
        <row r="3019">
          <cell r="A3019">
            <v>44197</v>
          </cell>
          <cell r="B3019">
            <v>15.9</v>
          </cell>
        </row>
        <row r="3020">
          <cell r="A3020">
            <v>44198</v>
          </cell>
          <cell r="B3020">
            <v>15.51</v>
          </cell>
        </row>
        <row r="3021">
          <cell r="A3021">
            <v>44199</v>
          </cell>
          <cell r="B3021">
            <v>15.51</v>
          </cell>
        </row>
        <row r="3022">
          <cell r="A3022">
            <v>44200</v>
          </cell>
          <cell r="B3022">
            <v>16.940000000000001</v>
          </cell>
        </row>
        <row r="3023">
          <cell r="A3023">
            <v>44201</v>
          </cell>
          <cell r="B3023">
            <v>17.04</v>
          </cell>
        </row>
        <row r="3024">
          <cell r="A3024">
            <v>44202</v>
          </cell>
          <cell r="B3024">
            <v>17.46</v>
          </cell>
        </row>
        <row r="3025">
          <cell r="A3025">
            <v>44203</v>
          </cell>
          <cell r="B3025">
            <v>18.350000000000001</v>
          </cell>
        </row>
        <row r="3026">
          <cell r="A3026">
            <v>44204</v>
          </cell>
          <cell r="B3026">
            <v>17.66</v>
          </cell>
        </row>
        <row r="3027">
          <cell r="A3027">
            <v>44205</v>
          </cell>
          <cell r="B3027">
            <v>16.78</v>
          </cell>
        </row>
        <row r="3028">
          <cell r="A3028">
            <v>44206</v>
          </cell>
          <cell r="B3028">
            <v>15.88</v>
          </cell>
        </row>
        <row r="3029">
          <cell r="A3029">
            <v>44207</v>
          </cell>
          <cell r="B3029">
            <v>14.52</v>
          </cell>
        </row>
        <row r="3030">
          <cell r="A3030">
            <v>44208</v>
          </cell>
          <cell r="B3030">
            <v>12.94</v>
          </cell>
        </row>
        <row r="3031">
          <cell r="A3031">
            <v>44209</v>
          </cell>
          <cell r="B3031">
            <v>12.51</v>
          </cell>
        </row>
        <row r="3032">
          <cell r="A3032">
            <v>44210</v>
          </cell>
          <cell r="B3032">
            <v>12.47</v>
          </cell>
        </row>
        <row r="3033">
          <cell r="A3033">
            <v>44211</v>
          </cell>
          <cell r="B3033">
            <v>15.16</v>
          </cell>
        </row>
        <row r="3034">
          <cell r="A3034">
            <v>44212</v>
          </cell>
          <cell r="B3034">
            <v>12.59</v>
          </cell>
        </row>
        <row r="3035">
          <cell r="A3035">
            <v>44213</v>
          </cell>
          <cell r="B3035">
            <v>13.06</v>
          </cell>
        </row>
        <row r="3036">
          <cell r="A3036">
            <v>44214</v>
          </cell>
          <cell r="B3036">
            <v>13.77</v>
          </cell>
        </row>
        <row r="3037">
          <cell r="A3037">
            <v>44215</v>
          </cell>
          <cell r="B3037">
            <v>11.85</v>
          </cell>
        </row>
        <row r="3038">
          <cell r="A3038">
            <v>44216</v>
          </cell>
          <cell r="B3038">
            <v>12.15</v>
          </cell>
        </row>
        <row r="3039">
          <cell r="A3039">
            <v>44217</v>
          </cell>
          <cell r="B3039">
            <v>14.11</v>
          </cell>
        </row>
        <row r="3040">
          <cell r="A3040">
            <v>44218</v>
          </cell>
          <cell r="B3040">
            <v>15.13</v>
          </cell>
        </row>
        <row r="3041">
          <cell r="A3041">
            <v>44219</v>
          </cell>
          <cell r="B3041">
            <v>15.09</v>
          </cell>
        </row>
        <row r="3042">
          <cell r="A3042">
            <v>44220</v>
          </cell>
          <cell r="B3042">
            <v>16.149999999999999</v>
          </cell>
        </row>
        <row r="3043">
          <cell r="A3043">
            <v>44221</v>
          </cell>
          <cell r="B3043">
            <v>16.72</v>
          </cell>
        </row>
        <row r="3044">
          <cell r="A3044">
            <v>44222</v>
          </cell>
          <cell r="B3044">
            <v>15.61</v>
          </cell>
        </row>
        <row r="3045">
          <cell r="A3045">
            <v>44223</v>
          </cell>
          <cell r="B3045">
            <v>12.34</v>
          </cell>
        </row>
        <row r="3046">
          <cell r="A3046">
            <v>44224</v>
          </cell>
          <cell r="B3046">
            <v>10.9</v>
          </cell>
        </row>
        <row r="3047">
          <cell r="A3047">
            <v>44225</v>
          </cell>
          <cell r="B3047">
            <v>11.24</v>
          </cell>
        </row>
        <row r="3048">
          <cell r="A3048">
            <v>44226</v>
          </cell>
          <cell r="B3048">
            <v>12.71</v>
          </cell>
        </row>
        <row r="3049">
          <cell r="A3049">
            <v>44227</v>
          </cell>
          <cell r="B3049">
            <v>14.81</v>
          </cell>
        </row>
        <row r="3050">
          <cell r="A3050">
            <v>44228</v>
          </cell>
          <cell r="B3050">
            <v>15.45</v>
          </cell>
        </row>
        <row r="3051">
          <cell r="A3051">
            <v>44229</v>
          </cell>
          <cell r="B3051">
            <v>11.92</v>
          </cell>
        </row>
        <row r="3052">
          <cell r="A3052">
            <v>44230</v>
          </cell>
          <cell r="B3052">
            <v>12.03</v>
          </cell>
        </row>
        <row r="3053">
          <cell r="A3053">
            <v>44231</v>
          </cell>
          <cell r="B3053">
            <v>12.91</v>
          </cell>
        </row>
        <row r="3054">
          <cell r="A3054">
            <v>44232</v>
          </cell>
          <cell r="B3054">
            <v>12.75</v>
          </cell>
        </row>
        <row r="3055">
          <cell r="A3055">
            <v>44233</v>
          </cell>
          <cell r="B3055">
            <v>13.51</v>
          </cell>
        </row>
        <row r="3056">
          <cell r="A3056">
            <v>44234</v>
          </cell>
          <cell r="B3056">
            <v>15.59</v>
          </cell>
        </row>
        <row r="3057">
          <cell r="A3057">
            <v>44235</v>
          </cell>
          <cell r="B3057">
            <v>18.3</v>
          </cell>
        </row>
        <row r="3058">
          <cell r="A3058">
            <v>44236</v>
          </cell>
          <cell r="B3058">
            <v>19.68</v>
          </cell>
        </row>
        <row r="3059">
          <cell r="A3059">
            <v>44237</v>
          </cell>
          <cell r="B3059">
            <v>19.239999999999998</v>
          </cell>
        </row>
        <row r="3060">
          <cell r="A3060">
            <v>44238</v>
          </cell>
          <cell r="B3060">
            <v>20.239999999999998</v>
          </cell>
        </row>
        <row r="3061">
          <cell r="A3061">
            <v>44239</v>
          </cell>
          <cell r="B3061">
            <v>19.13</v>
          </cell>
        </row>
        <row r="3062">
          <cell r="A3062">
            <v>44240</v>
          </cell>
          <cell r="B3062">
            <v>18.77</v>
          </cell>
        </row>
        <row r="3063">
          <cell r="A3063">
            <v>44241</v>
          </cell>
          <cell r="B3063">
            <v>15.92</v>
          </cell>
        </row>
        <row r="3064">
          <cell r="A3064">
            <v>44242</v>
          </cell>
          <cell r="B3064">
            <v>12.15</v>
          </cell>
        </row>
        <row r="3065">
          <cell r="A3065">
            <v>44243</v>
          </cell>
          <cell r="B3065">
            <v>11.27</v>
          </cell>
        </row>
        <row r="3066">
          <cell r="A3066">
            <v>44244</v>
          </cell>
          <cell r="B3066">
            <v>11.46</v>
          </cell>
        </row>
        <row r="3067">
          <cell r="A3067">
            <v>44245</v>
          </cell>
          <cell r="B3067">
            <v>11.62</v>
          </cell>
        </row>
        <row r="3068">
          <cell r="A3068">
            <v>44246</v>
          </cell>
          <cell r="B3068">
            <v>12.35</v>
          </cell>
        </row>
        <row r="3069">
          <cell r="A3069">
            <v>44247</v>
          </cell>
          <cell r="B3069">
            <v>10.36</v>
          </cell>
        </row>
        <row r="3070">
          <cell r="A3070">
            <v>44248</v>
          </cell>
          <cell r="B3070">
            <v>9.7200000000000006</v>
          </cell>
        </row>
        <row r="3071">
          <cell r="A3071">
            <v>44249</v>
          </cell>
          <cell r="B3071">
            <v>10.43</v>
          </cell>
        </row>
        <row r="3072">
          <cell r="A3072">
            <v>44250</v>
          </cell>
          <cell r="B3072">
            <v>10.96</v>
          </cell>
        </row>
        <row r="3073">
          <cell r="A3073">
            <v>44251</v>
          </cell>
          <cell r="B3073">
            <v>9.3699999999999992</v>
          </cell>
        </row>
        <row r="3074">
          <cell r="A3074">
            <v>44252</v>
          </cell>
          <cell r="B3074">
            <v>10.17</v>
          </cell>
        </row>
        <row r="3075">
          <cell r="A3075">
            <v>44253</v>
          </cell>
          <cell r="B3075">
            <v>11.33</v>
          </cell>
        </row>
        <row r="3076">
          <cell r="A3076">
            <v>44254</v>
          </cell>
          <cell r="B3076">
            <v>11.08</v>
          </cell>
        </row>
        <row r="3077">
          <cell r="A3077">
            <v>44255</v>
          </cell>
          <cell r="B3077">
            <v>10.69</v>
          </cell>
        </row>
        <row r="3078">
          <cell r="A3078">
            <v>44256</v>
          </cell>
          <cell r="B3078">
            <v>12.75</v>
          </cell>
        </row>
        <row r="3079">
          <cell r="A3079">
            <v>44257</v>
          </cell>
          <cell r="B3079">
            <v>13.74</v>
          </cell>
        </row>
        <row r="3080">
          <cell r="A3080">
            <v>44258</v>
          </cell>
          <cell r="B3080">
            <v>12.95</v>
          </cell>
        </row>
        <row r="3081">
          <cell r="A3081">
            <v>44259</v>
          </cell>
          <cell r="B3081">
            <v>13.46</v>
          </cell>
        </row>
        <row r="3082">
          <cell r="A3082">
            <v>44260</v>
          </cell>
          <cell r="B3082">
            <v>14.08</v>
          </cell>
        </row>
        <row r="3083">
          <cell r="A3083">
            <v>44261</v>
          </cell>
          <cell r="B3083">
            <v>13.71</v>
          </cell>
        </row>
        <row r="3084">
          <cell r="A3084">
            <v>44262</v>
          </cell>
          <cell r="B3084">
            <v>13.73</v>
          </cell>
        </row>
        <row r="3085">
          <cell r="A3085">
            <v>44263</v>
          </cell>
          <cell r="B3085">
            <v>13.2</v>
          </cell>
        </row>
        <row r="3086">
          <cell r="A3086">
            <v>44264</v>
          </cell>
          <cell r="B3086">
            <v>12.48</v>
          </cell>
        </row>
        <row r="3087">
          <cell r="A3087">
            <v>44265</v>
          </cell>
          <cell r="B3087">
            <v>12.59</v>
          </cell>
        </row>
        <row r="3088">
          <cell r="A3088">
            <v>44266</v>
          </cell>
          <cell r="B3088">
            <v>12.06</v>
          </cell>
        </row>
        <row r="3089">
          <cell r="A3089">
            <v>44267</v>
          </cell>
          <cell r="B3089">
            <v>12.42</v>
          </cell>
        </row>
        <row r="3090">
          <cell r="A3090">
            <v>44268</v>
          </cell>
          <cell r="B3090">
            <v>12.19</v>
          </cell>
        </row>
        <row r="3091">
          <cell r="A3091">
            <v>44269</v>
          </cell>
          <cell r="B3091">
            <v>11.47</v>
          </cell>
        </row>
        <row r="3092">
          <cell r="A3092">
            <v>44270</v>
          </cell>
          <cell r="B3092">
            <v>10.4</v>
          </cell>
        </row>
        <row r="3093">
          <cell r="A3093">
            <v>44271</v>
          </cell>
          <cell r="B3093">
            <v>9.31</v>
          </cell>
        </row>
        <row r="3094">
          <cell r="A3094">
            <v>44272</v>
          </cell>
          <cell r="B3094">
            <v>10.79</v>
          </cell>
        </row>
        <row r="3095">
          <cell r="A3095">
            <v>44273</v>
          </cell>
          <cell r="B3095">
            <v>10.79</v>
          </cell>
        </row>
        <row r="3096">
          <cell r="A3096">
            <v>44274</v>
          </cell>
          <cell r="B3096">
            <v>10.74</v>
          </cell>
        </row>
        <row r="3097">
          <cell r="A3097">
            <v>44275</v>
          </cell>
          <cell r="B3097">
            <v>10.02</v>
          </cell>
        </row>
        <row r="3098">
          <cell r="A3098">
            <v>44276</v>
          </cell>
          <cell r="B3098">
            <v>9.4</v>
          </cell>
        </row>
        <row r="3099">
          <cell r="A3099">
            <v>44277</v>
          </cell>
          <cell r="B3099">
            <v>10.29</v>
          </cell>
        </row>
        <row r="3100">
          <cell r="A3100">
            <v>44278</v>
          </cell>
          <cell r="B3100">
            <v>10.29</v>
          </cell>
        </row>
        <row r="3101">
          <cell r="A3101">
            <v>44279</v>
          </cell>
          <cell r="B3101">
            <v>9.3699999999999992</v>
          </cell>
        </row>
        <row r="3102">
          <cell r="A3102">
            <v>44280</v>
          </cell>
          <cell r="B3102">
            <v>9.3699999999999992</v>
          </cell>
        </row>
        <row r="3103">
          <cell r="A3103">
            <v>44281</v>
          </cell>
          <cell r="B3103">
            <v>10.38</v>
          </cell>
        </row>
        <row r="3104">
          <cell r="A3104">
            <v>44282</v>
          </cell>
          <cell r="B3104">
            <v>9.93</v>
          </cell>
        </row>
        <row r="3105">
          <cell r="A3105">
            <v>44283</v>
          </cell>
          <cell r="B3105">
            <v>9.51</v>
          </cell>
        </row>
        <row r="3106">
          <cell r="A3106">
            <v>44284</v>
          </cell>
          <cell r="B3106">
            <v>7.92</v>
          </cell>
        </row>
        <row r="3107">
          <cell r="A3107">
            <v>44285</v>
          </cell>
          <cell r="B3107">
            <v>6.8</v>
          </cell>
        </row>
        <row r="3108">
          <cell r="A3108">
            <v>44286</v>
          </cell>
          <cell r="B3108">
            <v>5.96</v>
          </cell>
        </row>
        <row r="3109">
          <cell r="A3109">
            <v>44287</v>
          </cell>
          <cell r="B3109">
            <v>7.45</v>
          </cell>
        </row>
        <row r="3110">
          <cell r="A3110">
            <v>44288</v>
          </cell>
          <cell r="B3110">
            <v>8.31</v>
          </cell>
        </row>
        <row r="3111">
          <cell r="A3111">
            <v>44289</v>
          </cell>
          <cell r="B3111">
            <v>9.17</v>
          </cell>
        </row>
        <row r="3112">
          <cell r="A3112">
            <v>44290</v>
          </cell>
          <cell r="B3112">
            <v>8.1300000000000008</v>
          </cell>
        </row>
        <row r="3113">
          <cell r="A3113">
            <v>44291</v>
          </cell>
          <cell r="B3113">
            <v>10.17</v>
          </cell>
        </row>
        <row r="3114">
          <cell r="A3114">
            <v>44292</v>
          </cell>
          <cell r="B3114">
            <v>12.51</v>
          </cell>
        </row>
        <row r="3115">
          <cell r="A3115">
            <v>44293</v>
          </cell>
          <cell r="B3115">
            <v>13.41</v>
          </cell>
        </row>
        <row r="3116">
          <cell r="A3116">
            <v>44294</v>
          </cell>
          <cell r="B3116">
            <v>11</v>
          </cell>
        </row>
        <row r="3117">
          <cell r="A3117">
            <v>44295</v>
          </cell>
          <cell r="B3117">
            <v>10.47</v>
          </cell>
        </row>
        <row r="3118">
          <cell r="A3118">
            <v>44296</v>
          </cell>
          <cell r="B3118">
            <v>10.42</v>
          </cell>
        </row>
        <row r="3119">
          <cell r="A3119">
            <v>44297</v>
          </cell>
          <cell r="B3119">
            <v>10.69</v>
          </cell>
        </row>
        <row r="3120">
          <cell r="A3120">
            <v>44298</v>
          </cell>
          <cell r="B3120">
            <v>11.41</v>
          </cell>
        </row>
        <row r="3121">
          <cell r="A3121">
            <v>44299</v>
          </cell>
          <cell r="B3121">
            <v>10.29</v>
          </cell>
        </row>
        <row r="3122">
          <cell r="A3122">
            <v>44300</v>
          </cell>
          <cell r="B3122">
            <v>9.59</v>
          </cell>
        </row>
        <row r="3123">
          <cell r="A3123">
            <v>44301</v>
          </cell>
          <cell r="B3123">
            <v>9.75</v>
          </cell>
        </row>
        <row r="3124">
          <cell r="A3124">
            <v>44302</v>
          </cell>
          <cell r="B3124">
            <v>10.18</v>
          </cell>
        </row>
        <row r="3125">
          <cell r="A3125">
            <v>44303</v>
          </cell>
          <cell r="B3125">
            <v>8.57</v>
          </cell>
        </row>
        <row r="3126">
          <cell r="A3126">
            <v>44304</v>
          </cell>
          <cell r="B3126">
            <v>7.77</v>
          </cell>
        </row>
        <row r="3127">
          <cell r="A3127">
            <v>44305</v>
          </cell>
          <cell r="B3127">
            <v>7.56</v>
          </cell>
        </row>
        <row r="3128">
          <cell r="A3128">
            <v>44306</v>
          </cell>
          <cell r="B3128">
            <v>6.82</v>
          </cell>
        </row>
        <row r="3129">
          <cell r="A3129">
            <v>44307</v>
          </cell>
          <cell r="B3129">
            <v>6.72</v>
          </cell>
        </row>
        <row r="3130">
          <cell r="A3130">
            <v>44308</v>
          </cell>
          <cell r="B3130">
            <v>7.42</v>
          </cell>
        </row>
        <row r="3131">
          <cell r="A3131">
            <v>44309</v>
          </cell>
          <cell r="B3131">
            <v>6.82</v>
          </cell>
        </row>
        <row r="3132">
          <cell r="A3132">
            <v>44310</v>
          </cell>
          <cell r="B3132">
            <v>5.98</v>
          </cell>
        </row>
        <row r="3133">
          <cell r="A3133">
            <v>44311</v>
          </cell>
          <cell r="B3133">
            <v>6.37</v>
          </cell>
        </row>
        <row r="3134">
          <cell r="A3134">
            <v>44312</v>
          </cell>
          <cell r="B3134">
            <v>7.71</v>
          </cell>
        </row>
        <row r="3135">
          <cell r="A3135">
            <v>44313</v>
          </cell>
          <cell r="B3135">
            <v>7.78</v>
          </cell>
        </row>
        <row r="3136">
          <cell r="A3136">
            <v>44314</v>
          </cell>
          <cell r="B3136">
            <v>9.75</v>
          </cell>
        </row>
        <row r="3137">
          <cell r="A3137">
            <v>44315</v>
          </cell>
          <cell r="B3137">
            <v>9.48</v>
          </cell>
        </row>
        <row r="3138">
          <cell r="A3138">
            <v>44316</v>
          </cell>
          <cell r="B3138">
            <v>9.3800000000000008</v>
          </cell>
        </row>
        <row r="3139">
          <cell r="A3139">
            <v>44317</v>
          </cell>
          <cell r="B3139">
            <v>8.6199999999999992</v>
          </cell>
        </row>
        <row r="3140">
          <cell r="A3140">
            <v>44318</v>
          </cell>
          <cell r="B3140">
            <v>7.72</v>
          </cell>
        </row>
        <row r="3141">
          <cell r="A3141">
            <v>44319</v>
          </cell>
          <cell r="B3141">
            <v>9.66</v>
          </cell>
        </row>
        <row r="3142">
          <cell r="A3142">
            <v>44320</v>
          </cell>
          <cell r="B3142">
            <v>8.7899999999999991</v>
          </cell>
        </row>
        <row r="3143">
          <cell r="A3143">
            <v>44321</v>
          </cell>
          <cell r="B3143">
            <v>9.07</v>
          </cell>
        </row>
        <row r="3144">
          <cell r="A3144">
            <v>44322</v>
          </cell>
          <cell r="B3144">
            <v>8.8800000000000008</v>
          </cell>
        </row>
        <row r="3145">
          <cell r="A3145">
            <v>44323</v>
          </cell>
          <cell r="B3145">
            <v>7.92</v>
          </cell>
        </row>
        <row r="3146">
          <cell r="A3146">
            <v>44324</v>
          </cell>
          <cell r="B3146">
            <v>7.9</v>
          </cell>
        </row>
        <row r="3147">
          <cell r="A3147">
            <v>44325</v>
          </cell>
          <cell r="B3147">
            <v>5.94</v>
          </cell>
        </row>
        <row r="3148">
          <cell r="A3148">
            <v>44326</v>
          </cell>
          <cell r="B3148">
            <v>6.31</v>
          </cell>
        </row>
        <row r="3149">
          <cell r="A3149">
            <v>44327</v>
          </cell>
          <cell r="B3149">
            <v>6.95</v>
          </cell>
        </row>
        <row r="3150">
          <cell r="A3150">
            <v>44328</v>
          </cell>
          <cell r="B3150">
            <v>7.28</v>
          </cell>
        </row>
        <row r="3151">
          <cell r="A3151">
            <v>44329</v>
          </cell>
          <cell r="B3151">
            <v>8.35</v>
          </cell>
        </row>
        <row r="3152">
          <cell r="A3152">
            <v>44330</v>
          </cell>
          <cell r="B3152">
            <v>7.42</v>
          </cell>
        </row>
        <row r="3153">
          <cell r="A3153">
            <v>44331</v>
          </cell>
          <cell r="B3153">
            <v>6.44</v>
          </cell>
        </row>
        <row r="3154">
          <cell r="A3154">
            <v>44332</v>
          </cell>
          <cell r="B3154">
            <v>6.46</v>
          </cell>
        </row>
        <row r="3155">
          <cell r="A3155">
            <v>44333</v>
          </cell>
          <cell r="B3155">
            <v>6.44</v>
          </cell>
        </row>
        <row r="3156">
          <cell r="A3156">
            <v>44334</v>
          </cell>
          <cell r="B3156">
            <v>6.51</v>
          </cell>
        </row>
        <row r="3157">
          <cell r="A3157">
            <v>44335</v>
          </cell>
          <cell r="B3157">
            <v>5.89</v>
          </cell>
        </row>
        <row r="3158">
          <cell r="A3158">
            <v>44336</v>
          </cell>
          <cell r="B3158">
            <v>7.64</v>
          </cell>
        </row>
        <row r="3159">
          <cell r="A3159">
            <v>44337</v>
          </cell>
          <cell r="B3159">
            <v>8.6</v>
          </cell>
        </row>
        <row r="3160">
          <cell r="A3160">
            <v>44338</v>
          </cell>
          <cell r="B3160">
            <v>6.9</v>
          </cell>
        </row>
        <row r="3161">
          <cell r="A3161">
            <v>44339</v>
          </cell>
          <cell r="B3161">
            <v>8.4</v>
          </cell>
        </row>
        <row r="3162">
          <cell r="A3162">
            <v>44340</v>
          </cell>
          <cell r="B3162">
            <v>8.19</v>
          </cell>
        </row>
        <row r="3163">
          <cell r="A3163">
            <v>44341</v>
          </cell>
          <cell r="B3163">
            <v>8.24</v>
          </cell>
        </row>
        <row r="3164">
          <cell r="A3164">
            <v>44342</v>
          </cell>
          <cell r="B3164">
            <v>6.39</v>
          </cell>
        </row>
        <row r="3165">
          <cell r="A3165">
            <v>44343</v>
          </cell>
          <cell r="B3165">
            <v>5.19</v>
          </cell>
        </row>
        <row r="3166">
          <cell r="A3166">
            <v>44344</v>
          </cell>
          <cell r="B3166">
            <v>4.9800000000000004</v>
          </cell>
        </row>
        <row r="3167">
          <cell r="A3167">
            <v>44345</v>
          </cell>
          <cell r="B3167">
            <v>4.0199999999999996</v>
          </cell>
        </row>
        <row r="3168">
          <cell r="A3168">
            <v>44346</v>
          </cell>
          <cell r="B3168">
            <v>3.83</v>
          </cell>
        </row>
        <row r="3169">
          <cell r="A3169">
            <v>44347</v>
          </cell>
          <cell r="B3169">
            <v>3.71</v>
          </cell>
        </row>
        <row r="3170">
          <cell r="A3170">
            <v>44348</v>
          </cell>
          <cell r="B3170">
            <v>3.53</v>
          </cell>
        </row>
        <row r="3171">
          <cell r="A3171">
            <v>44349</v>
          </cell>
          <cell r="B3171">
            <v>3.63</v>
          </cell>
        </row>
        <row r="3172">
          <cell r="A3172">
            <v>44350</v>
          </cell>
          <cell r="B3172">
            <v>3.57</v>
          </cell>
        </row>
        <row r="3173">
          <cell r="A3173">
            <v>44351</v>
          </cell>
          <cell r="B3173">
            <v>3.65</v>
          </cell>
        </row>
        <row r="3174">
          <cell r="A3174">
            <v>44352</v>
          </cell>
          <cell r="B3174">
            <v>3.4</v>
          </cell>
        </row>
        <row r="3175">
          <cell r="A3175">
            <v>44353</v>
          </cell>
          <cell r="B3175">
            <v>3.3</v>
          </cell>
        </row>
        <row r="3176">
          <cell r="A3176">
            <v>44354</v>
          </cell>
          <cell r="B3176">
            <v>3.49</v>
          </cell>
        </row>
        <row r="3177">
          <cell r="A3177">
            <v>44355</v>
          </cell>
          <cell r="B3177">
            <v>3.52</v>
          </cell>
        </row>
        <row r="3178">
          <cell r="A3178">
            <v>44356</v>
          </cell>
          <cell r="B3178">
            <v>3.52</v>
          </cell>
        </row>
        <row r="3179">
          <cell r="A3179">
            <v>44357</v>
          </cell>
          <cell r="B3179">
            <v>3.46</v>
          </cell>
        </row>
        <row r="3180">
          <cell r="A3180">
            <v>44358</v>
          </cell>
          <cell r="B3180">
            <v>3.42</v>
          </cell>
        </row>
        <row r="3181">
          <cell r="A3181">
            <v>44359</v>
          </cell>
          <cell r="B3181">
            <v>3.12</v>
          </cell>
        </row>
        <row r="3182">
          <cell r="A3182">
            <v>44360</v>
          </cell>
          <cell r="B3182">
            <v>2.96</v>
          </cell>
        </row>
        <row r="3183">
          <cell r="A3183">
            <v>44361</v>
          </cell>
          <cell r="B3183">
            <v>3.28</v>
          </cell>
        </row>
        <row r="3184">
          <cell r="A3184">
            <v>44362</v>
          </cell>
          <cell r="B3184">
            <v>3.31</v>
          </cell>
        </row>
        <row r="3185">
          <cell r="A3185">
            <v>44363</v>
          </cell>
          <cell r="B3185">
            <v>3.41</v>
          </cell>
        </row>
        <row r="3186">
          <cell r="A3186">
            <v>44364</v>
          </cell>
          <cell r="B3186">
            <v>3.43</v>
          </cell>
        </row>
        <row r="3187">
          <cell r="A3187">
            <v>44365</v>
          </cell>
          <cell r="B3187">
            <v>3.55</v>
          </cell>
        </row>
        <row r="3188">
          <cell r="A3188">
            <v>44366</v>
          </cell>
          <cell r="B3188">
            <v>3.55</v>
          </cell>
        </row>
        <row r="3189">
          <cell r="A3189">
            <v>44367</v>
          </cell>
          <cell r="B3189">
            <v>3.8</v>
          </cell>
        </row>
        <row r="3190">
          <cell r="A3190">
            <v>44368</v>
          </cell>
          <cell r="B3190">
            <v>4.51</v>
          </cell>
        </row>
        <row r="3191">
          <cell r="A3191">
            <v>44369</v>
          </cell>
          <cell r="B3191">
            <v>4.0199999999999996</v>
          </cell>
        </row>
        <row r="3192">
          <cell r="A3192">
            <v>44370</v>
          </cell>
          <cell r="B3192">
            <v>3.83</v>
          </cell>
        </row>
        <row r="3193">
          <cell r="A3193">
            <v>44371</v>
          </cell>
          <cell r="B3193">
            <v>3.52</v>
          </cell>
        </row>
        <row r="3194">
          <cell r="A3194">
            <v>44372</v>
          </cell>
          <cell r="B3194">
            <v>3.63</v>
          </cell>
        </row>
        <row r="3195">
          <cell r="A3195">
            <v>44373</v>
          </cell>
          <cell r="B3195">
            <v>3.23</v>
          </cell>
        </row>
        <row r="3196">
          <cell r="A3196">
            <v>44374</v>
          </cell>
          <cell r="B3196">
            <v>3.54</v>
          </cell>
        </row>
        <row r="3197">
          <cell r="A3197">
            <v>44375</v>
          </cell>
          <cell r="B3197">
            <v>4.12</v>
          </cell>
        </row>
        <row r="3198">
          <cell r="A3198">
            <v>44376</v>
          </cell>
          <cell r="B3198">
            <v>3.67</v>
          </cell>
        </row>
        <row r="3199">
          <cell r="A3199">
            <v>44377</v>
          </cell>
          <cell r="B3199">
            <v>3.47</v>
          </cell>
        </row>
        <row r="3200">
          <cell r="A3200">
            <v>44378</v>
          </cell>
          <cell r="B3200">
            <v>3.28</v>
          </cell>
        </row>
        <row r="3201">
          <cell r="A3201">
            <v>44379</v>
          </cell>
          <cell r="B3201">
            <v>3.35</v>
          </cell>
        </row>
        <row r="3202">
          <cell r="A3202">
            <v>44380</v>
          </cell>
          <cell r="B3202">
            <v>2.9</v>
          </cell>
        </row>
        <row r="3203">
          <cell r="A3203">
            <v>44381</v>
          </cell>
          <cell r="B3203">
            <v>3</v>
          </cell>
        </row>
        <row r="3204">
          <cell r="A3204">
            <v>44382</v>
          </cell>
          <cell r="B3204">
            <v>3.55</v>
          </cell>
        </row>
        <row r="3205">
          <cell r="A3205">
            <v>44383</v>
          </cell>
          <cell r="B3205">
            <v>3.65</v>
          </cell>
        </row>
        <row r="3206">
          <cell r="A3206">
            <v>44384</v>
          </cell>
          <cell r="B3206">
            <v>3.53</v>
          </cell>
        </row>
        <row r="3207">
          <cell r="A3207">
            <v>44385</v>
          </cell>
          <cell r="B3207">
            <v>3.6</v>
          </cell>
        </row>
        <row r="3208">
          <cell r="A3208">
            <v>44386</v>
          </cell>
          <cell r="B3208">
            <v>3.49</v>
          </cell>
        </row>
        <row r="3209">
          <cell r="A3209">
            <v>44387</v>
          </cell>
          <cell r="B3209">
            <v>3.4</v>
          </cell>
        </row>
        <row r="3210">
          <cell r="A3210">
            <v>44388</v>
          </cell>
          <cell r="B3210">
            <v>3.61</v>
          </cell>
        </row>
        <row r="3211">
          <cell r="A3211">
            <v>44389</v>
          </cell>
          <cell r="B3211">
            <v>3.52</v>
          </cell>
        </row>
        <row r="3212">
          <cell r="A3212">
            <v>44390</v>
          </cell>
          <cell r="B3212">
            <v>3.27</v>
          </cell>
        </row>
        <row r="3213">
          <cell r="A3213">
            <v>44391</v>
          </cell>
          <cell r="B3213">
            <v>3.02</v>
          </cell>
        </row>
        <row r="3214">
          <cell r="A3214">
            <v>44392</v>
          </cell>
          <cell r="B3214">
            <v>3.05</v>
          </cell>
        </row>
        <row r="3215">
          <cell r="A3215">
            <v>44393</v>
          </cell>
          <cell r="B3215">
            <v>3.06</v>
          </cell>
        </row>
        <row r="3216">
          <cell r="A3216">
            <v>44394</v>
          </cell>
          <cell r="B3216">
            <v>2.63</v>
          </cell>
        </row>
        <row r="3217">
          <cell r="A3217">
            <v>44395</v>
          </cell>
          <cell r="B3217">
            <v>2.61</v>
          </cell>
        </row>
        <row r="3218">
          <cell r="A3218">
            <v>44396</v>
          </cell>
          <cell r="B3218">
            <v>2.89</v>
          </cell>
        </row>
        <row r="3219">
          <cell r="A3219">
            <v>44397</v>
          </cell>
          <cell r="B3219">
            <v>2.85</v>
          </cell>
        </row>
        <row r="3220">
          <cell r="A3220">
            <v>44398</v>
          </cell>
          <cell r="B3220">
            <v>2.91</v>
          </cell>
        </row>
        <row r="3221">
          <cell r="A3221">
            <v>44399</v>
          </cell>
          <cell r="B3221">
            <v>2.84</v>
          </cell>
        </row>
        <row r="3222">
          <cell r="A3222">
            <v>44400</v>
          </cell>
          <cell r="B3222">
            <v>2.8</v>
          </cell>
        </row>
        <row r="3223">
          <cell r="A3223">
            <v>44401</v>
          </cell>
          <cell r="B3223">
            <v>2.52</v>
          </cell>
        </row>
        <row r="3224">
          <cell r="A3224">
            <v>44402</v>
          </cell>
          <cell r="B3224">
            <v>2.67</v>
          </cell>
        </row>
        <row r="3225">
          <cell r="A3225">
            <v>44403</v>
          </cell>
          <cell r="B3225">
            <v>2.79</v>
          </cell>
        </row>
        <row r="3226">
          <cell r="A3226">
            <v>44404</v>
          </cell>
          <cell r="B3226">
            <v>2.87</v>
          </cell>
        </row>
        <row r="3227">
          <cell r="A3227">
            <v>44405</v>
          </cell>
          <cell r="B3227">
            <v>2.99</v>
          </cell>
        </row>
        <row r="3228">
          <cell r="A3228">
            <v>44406</v>
          </cell>
          <cell r="B3228">
            <v>3.01</v>
          </cell>
        </row>
        <row r="3229">
          <cell r="A3229">
            <v>44407</v>
          </cell>
          <cell r="B3229">
            <v>3.09</v>
          </cell>
        </row>
        <row r="3230">
          <cell r="A3230">
            <v>44408</v>
          </cell>
          <cell r="B3230">
            <v>2.84</v>
          </cell>
        </row>
        <row r="3231">
          <cell r="A3231">
            <v>44409</v>
          </cell>
          <cell r="B3231">
            <v>2.89</v>
          </cell>
        </row>
        <row r="3232">
          <cell r="A3232">
            <v>44410</v>
          </cell>
          <cell r="B3232">
            <v>3.34</v>
          </cell>
        </row>
        <row r="3233">
          <cell r="A3233">
            <v>44411</v>
          </cell>
          <cell r="B3233">
            <v>3.13</v>
          </cell>
        </row>
        <row r="3234">
          <cell r="A3234">
            <v>44412</v>
          </cell>
          <cell r="B3234">
            <v>3.05</v>
          </cell>
        </row>
        <row r="3235">
          <cell r="A3235">
            <v>44413</v>
          </cell>
          <cell r="B3235">
            <v>3.1</v>
          </cell>
        </row>
        <row r="3236">
          <cell r="A3236">
            <v>44414</v>
          </cell>
          <cell r="B3236">
            <v>3.22</v>
          </cell>
        </row>
        <row r="3237">
          <cell r="A3237">
            <v>44415</v>
          </cell>
          <cell r="B3237">
            <v>3.16</v>
          </cell>
        </row>
        <row r="3238">
          <cell r="A3238">
            <v>44416</v>
          </cell>
          <cell r="B3238">
            <v>3.18</v>
          </cell>
        </row>
        <row r="3239">
          <cell r="A3239">
            <v>44417</v>
          </cell>
          <cell r="B3239">
            <v>3.41</v>
          </cell>
        </row>
        <row r="3240">
          <cell r="A3240">
            <v>44418</v>
          </cell>
          <cell r="B3240">
            <v>3.33</v>
          </cell>
        </row>
        <row r="3241">
          <cell r="A3241">
            <v>44419</v>
          </cell>
          <cell r="B3241">
            <v>3.22</v>
          </cell>
        </row>
        <row r="3242">
          <cell r="A3242">
            <v>44420</v>
          </cell>
          <cell r="B3242">
            <v>3.2</v>
          </cell>
        </row>
        <row r="3243">
          <cell r="A3243">
            <v>44421</v>
          </cell>
          <cell r="B3243">
            <v>3.22</v>
          </cell>
        </row>
        <row r="3244">
          <cell r="A3244">
            <v>44422</v>
          </cell>
          <cell r="B3244">
            <v>2.78</v>
          </cell>
        </row>
        <row r="3245">
          <cell r="A3245">
            <v>44423</v>
          </cell>
          <cell r="B3245">
            <v>2.76</v>
          </cell>
        </row>
        <row r="3246">
          <cell r="A3246">
            <v>44424</v>
          </cell>
          <cell r="B3246">
            <v>3.31</v>
          </cell>
        </row>
        <row r="3247">
          <cell r="A3247">
            <v>44425</v>
          </cell>
          <cell r="B3247">
            <v>3.3</v>
          </cell>
        </row>
        <row r="3248">
          <cell r="A3248">
            <v>44426</v>
          </cell>
          <cell r="B3248">
            <v>3.34</v>
          </cell>
        </row>
        <row r="3249">
          <cell r="A3249">
            <v>44427</v>
          </cell>
          <cell r="B3249">
            <v>3.41</v>
          </cell>
        </row>
        <row r="3250">
          <cell r="A3250">
            <v>44428</v>
          </cell>
          <cell r="B3250">
            <v>3.31</v>
          </cell>
        </row>
        <row r="3251">
          <cell r="A3251">
            <v>44429</v>
          </cell>
          <cell r="B3251">
            <v>3.09</v>
          </cell>
        </row>
        <row r="3252">
          <cell r="A3252">
            <v>44430</v>
          </cell>
          <cell r="B3252">
            <v>2.99</v>
          </cell>
        </row>
        <row r="3253">
          <cell r="A3253">
            <v>44431</v>
          </cell>
          <cell r="B3253">
            <v>3.37</v>
          </cell>
        </row>
        <row r="3254">
          <cell r="A3254">
            <v>44432</v>
          </cell>
          <cell r="B3254">
            <v>3.27</v>
          </cell>
        </row>
        <row r="3255">
          <cell r="A3255">
            <v>44433</v>
          </cell>
          <cell r="B3255">
            <v>3.24</v>
          </cell>
        </row>
        <row r="3256">
          <cell r="A3256">
            <v>44434</v>
          </cell>
          <cell r="B3256">
            <v>3.16</v>
          </cell>
        </row>
        <row r="3257">
          <cell r="A3257">
            <v>44435</v>
          </cell>
          <cell r="B3257">
            <v>3.29</v>
          </cell>
        </row>
        <row r="3258">
          <cell r="A3258">
            <v>44436</v>
          </cell>
          <cell r="B3258">
            <v>2.99</v>
          </cell>
        </row>
        <row r="3259">
          <cell r="A3259">
            <v>44437</v>
          </cell>
          <cell r="B3259">
            <v>3.12</v>
          </cell>
        </row>
        <row r="3260">
          <cell r="A3260">
            <v>44438</v>
          </cell>
          <cell r="B3260">
            <v>3.52</v>
          </cell>
        </row>
        <row r="3261">
          <cell r="A3261">
            <v>44439</v>
          </cell>
          <cell r="B3261">
            <v>3.98</v>
          </cell>
        </row>
        <row r="3262">
          <cell r="A3262">
            <v>44440</v>
          </cell>
          <cell r="B3262">
            <v>4.07</v>
          </cell>
        </row>
        <row r="3263">
          <cell r="A3263">
            <v>44441</v>
          </cell>
          <cell r="B3263">
            <v>4.04</v>
          </cell>
        </row>
        <row r="3264">
          <cell r="A3264">
            <v>44442</v>
          </cell>
          <cell r="B3264">
            <v>3.68</v>
          </cell>
        </row>
        <row r="3265">
          <cell r="A3265">
            <v>44443</v>
          </cell>
          <cell r="B3265">
            <v>3.12</v>
          </cell>
        </row>
        <row r="3266">
          <cell r="A3266">
            <v>44444</v>
          </cell>
          <cell r="B3266">
            <v>3.1</v>
          </cell>
        </row>
        <row r="3267">
          <cell r="A3267">
            <v>44445</v>
          </cell>
          <cell r="B3267">
            <v>3.33</v>
          </cell>
        </row>
        <row r="3268">
          <cell r="A3268">
            <v>44446</v>
          </cell>
          <cell r="B3268">
            <v>3.19</v>
          </cell>
        </row>
        <row r="3269">
          <cell r="A3269">
            <v>44447</v>
          </cell>
          <cell r="B3269">
            <v>3.24</v>
          </cell>
        </row>
        <row r="3270">
          <cell r="A3270">
            <v>44448</v>
          </cell>
          <cell r="B3270">
            <v>3.53</v>
          </cell>
        </row>
        <row r="3271">
          <cell r="A3271">
            <v>44449</v>
          </cell>
          <cell r="B3271">
            <v>3.4</v>
          </cell>
        </row>
        <row r="3272">
          <cell r="A3272">
            <v>44450</v>
          </cell>
          <cell r="B3272">
            <v>2.85</v>
          </cell>
        </row>
        <row r="3273">
          <cell r="A3273">
            <v>44451</v>
          </cell>
          <cell r="B3273">
            <v>3.07</v>
          </cell>
        </row>
        <row r="3274">
          <cell r="A3274">
            <v>44452</v>
          </cell>
          <cell r="B3274">
            <v>3.36</v>
          </cell>
        </row>
        <row r="3275">
          <cell r="A3275">
            <v>44453</v>
          </cell>
          <cell r="B3275">
            <v>3.76</v>
          </cell>
        </row>
        <row r="3276">
          <cell r="A3276">
            <v>44454</v>
          </cell>
          <cell r="B3276">
            <v>3.58</v>
          </cell>
        </row>
        <row r="3277">
          <cell r="A3277">
            <v>44455</v>
          </cell>
          <cell r="B3277">
            <v>3.29</v>
          </cell>
        </row>
        <row r="3278">
          <cell r="A3278">
            <v>44456</v>
          </cell>
          <cell r="B3278">
            <v>3.35</v>
          </cell>
        </row>
        <row r="3279">
          <cell r="A3279">
            <v>44457</v>
          </cell>
          <cell r="B3279">
            <v>3.05</v>
          </cell>
        </row>
        <row r="3280">
          <cell r="A3280">
            <v>44458</v>
          </cell>
          <cell r="B3280">
            <v>3.19</v>
          </cell>
        </row>
        <row r="3281">
          <cell r="A3281">
            <v>44459</v>
          </cell>
          <cell r="B3281">
            <v>3.54</v>
          </cell>
        </row>
        <row r="3282">
          <cell r="A3282">
            <v>44460</v>
          </cell>
          <cell r="B3282">
            <v>3.65</v>
          </cell>
        </row>
        <row r="3283">
          <cell r="A3283">
            <v>44461</v>
          </cell>
          <cell r="B3283">
            <v>3.6</v>
          </cell>
        </row>
        <row r="3284">
          <cell r="A3284">
            <v>44462</v>
          </cell>
          <cell r="B3284">
            <v>3.54</v>
          </cell>
        </row>
        <row r="3285">
          <cell r="A3285">
            <v>44463</v>
          </cell>
          <cell r="B3285">
            <v>3.25</v>
          </cell>
        </row>
        <row r="3286">
          <cell r="A3286">
            <v>44464</v>
          </cell>
          <cell r="B3286">
            <v>3.23</v>
          </cell>
        </row>
        <row r="3287">
          <cell r="A3287">
            <v>44465</v>
          </cell>
          <cell r="B3287">
            <v>3.06</v>
          </cell>
        </row>
        <row r="3288">
          <cell r="A3288">
            <v>44466</v>
          </cell>
          <cell r="B3288">
            <v>3.62</v>
          </cell>
        </row>
        <row r="3289">
          <cell r="A3289">
            <v>44467</v>
          </cell>
          <cell r="B3289">
            <v>4.72</v>
          </cell>
        </row>
        <row r="3290">
          <cell r="A3290">
            <v>44468</v>
          </cell>
          <cell r="B3290">
            <v>4.9800000000000004</v>
          </cell>
        </row>
        <row r="3291">
          <cell r="A3291">
            <v>44469</v>
          </cell>
          <cell r="B3291">
            <v>5.21</v>
          </cell>
        </row>
        <row r="3292">
          <cell r="A3292">
            <v>44470</v>
          </cell>
          <cell r="B3292">
            <v>4.5999999999999996</v>
          </cell>
        </row>
        <row r="3293">
          <cell r="A3293">
            <v>44471</v>
          </cell>
          <cell r="B3293">
            <v>5.74</v>
          </cell>
        </row>
        <row r="3294">
          <cell r="A3294">
            <v>44472</v>
          </cell>
          <cell r="B3294">
            <v>5.54</v>
          </cell>
        </row>
        <row r="3295">
          <cell r="A3295">
            <v>44473</v>
          </cell>
          <cell r="B3295">
            <v>5.86</v>
          </cell>
        </row>
        <row r="3296">
          <cell r="A3296">
            <v>44474</v>
          </cell>
          <cell r="B3296">
            <v>6.02</v>
          </cell>
        </row>
        <row r="3297">
          <cell r="A3297">
            <v>44475</v>
          </cell>
          <cell r="B3297">
            <v>5.56</v>
          </cell>
        </row>
        <row r="3298">
          <cell r="A3298">
            <v>44476</v>
          </cell>
          <cell r="B3298">
            <v>4.58</v>
          </cell>
        </row>
        <row r="3299">
          <cell r="A3299">
            <v>44477</v>
          </cell>
          <cell r="B3299">
            <v>4.58</v>
          </cell>
        </row>
        <row r="3300">
          <cell r="A3300">
            <v>44478</v>
          </cell>
          <cell r="B3300">
            <v>4.1399999999999997</v>
          </cell>
        </row>
        <row r="3301">
          <cell r="A3301">
            <v>44479</v>
          </cell>
          <cell r="B3301">
            <v>4.17</v>
          </cell>
        </row>
        <row r="3302">
          <cell r="A3302">
            <v>44480</v>
          </cell>
          <cell r="B3302">
            <v>5.56</v>
          </cell>
        </row>
        <row r="3303">
          <cell r="A3303">
            <v>44481</v>
          </cell>
          <cell r="B3303">
            <v>6</v>
          </cell>
        </row>
        <row r="3304">
          <cell r="A3304">
            <v>44482</v>
          </cell>
          <cell r="B3304">
            <v>5.5</v>
          </cell>
        </row>
        <row r="3305">
          <cell r="A3305">
            <v>44483</v>
          </cell>
          <cell r="B3305">
            <v>5.24</v>
          </cell>
        </row>
        <row r="3306">
          <cell r="A3306">
            <v>44484</v>
          </cell>
          <cell r="B3306">
            <v>5.47</v>
          </cell>
        </row>
        <row r="3307">
          <cell r="A3307">
            <v>44485</v>
          </cell>
          <cell r="B3307">
            <v>5.03</v>
          </cell>
        </row>
        <row r="3308">
          <cell r="A3308">
            <v>44486</v>
          </cell>
          <cell r="B3308">
            <v>4.9400000000000004</v>
          </cell>
        </row>
        <row r="3309">
          <cell r="A3309">
            <v>44487</v>
          </cell>
          <cell r="B3309">
            <v>5.98</v>
          </cell>
        </row>
        <row r="3310">
          <cell r="A3310">
            <v>44488</v>
          </cell>
          <cell r="B3310">
            <v>4.76</v>
          </cell>
        </row>
        <row r="3311">
          <cell r="A3311">
            <v>44489</v>
          </cell>
          <cell r="B3311">
            <v>5.19</v>
          </cell>
        </row>
        <row r="3312">
          <cell r="A3312">
            <v>44490</v>
          </cell>
          <cell r="B3312">
            <v>6.88</v>
          </cell>
        </row>
        <row r="3313">
          <cell r="A3313">
            <v>44491</v>
          </cell>
          <cell r="B3313">
            <v>8.0399999999999991</v>
          </cell>
        </row>
        <row r="3314">
          <cell r="A3314">
            <v>44492</v>
          </cell>
          <cell r="B3314">
            <v>7.19</v>
          </cell>
        </row>
        <row r="3315">
          <cell r="A3315">
            <v>44493</v>
          </cell>
          <cell r="B3315">
            <v>6.5</v>
          </cell>
        </row>
        <row r="3316">
          <cell r="A3316">
            <v>44494</v>
          </cell>
          <cell r="B3316">
            <v>6.49</v>
          </cell>
        </row>
        <row r="3317">
          <cell r="A3317">
            <v>44495</v>
          </cell>
          <cell r="B3317">
            <v>6.37</v>
          </cell>
        </row>
        <row r="3318">
          <cell r="A3318">
            <v>44496</v>
          </cell>
          <cell r="B3318">
            <v>5.89</v>
          </cell>
        </row>
        <row r="3319">
          <cell r="A3319">
            <v>44497</v>
          </cell>
          <cell r="B3319">
            <v>6.13</v>
          </cell>
        </row>
        <row r="3320">
          <cell r="A3320">
            <v>44498</v>
          </cell>
          <cell r="B3320">
            <v>6.17</v>
          </cell>
        </row>
        <row r="3321">
          <cell r="A3321">
            <v>44499</v>
          </cell>
          <cell r="B3321">
            <v>6.65</v>
          </cell>
        </row>
        <row r="3322">
          <cell r="A3322">
            <v>44500</v>
          </cell>
          <cell r="B3322">
            <v>7.14</v>
          </cell>
        </row>
        <row r="3323">
          <cell r="A3323">
            <v>44501</v>
          </cell>
          <cell r="B3323">
            <v>8.7100000000000009</v>
          </cell>
        </row>
        <row r="3324">
          <cell r="A3324">
            <v>44502</v>
          </cell>
          <cell r="B3324">
            <v>10.050000000000001</v>
          </cell>
        </row>
        <row r="3325">
          <cell r="A3325">
            <v>44503</v>
          </cell>
          <cell r="B3325">
            <v>11.08</v>
          </cell>
        </row>
        <row r="3326">
          <cell r="A3326">
            <v>44504</v>
          </cell>
          <cell r="B3326">
            <v>10.92</v>
          </cell>
        </row>
        <row r="3327">
          <cell r="A3327">
            <v>44505</v>
          </cell>
          <cell r="B3327">
            <v>10.51</v>
          </cell>
        </row>
        <row r="3328">
          <cell r="A3328">
            <v>44506</v>
          </cell>
          <cell r="B3328">
            <v>8.52</v>
          </cell>
        </row>
        <row r="3329">
          <cell r="A3329">
            <v>44507</v>
          </cell>
          <cell r="B3329">
            <v>8.6199999999999992</v>
          </cell>
        </row>
        <row r="3330">
          <cell r="A3330">
            <v>44508</v>
          </cell>
          <cell r="B3330">
            <v>9.5500000000000007</v>
          </cell>
        </row>
        <row r="3331">
          <cell r="A3331">
            <v>44509</v>
          </cell>
          <cell r="B3331">
            <v>7.92</v>
          </cell>
        </row>
        <row r="3332">
          <cell r="A3332">
            <v>44510</v>
          </cell>
          <cell r="B3332">
            <v>7.78</v>
          </cell>
        </row>
        <row r="3333">
          <cell r="A3333">
            <v>44511</v>
          </cell>
          <cell r="B3333">
            <v>7.74</v>
          </cell>
        </row>
        <row r="3334">
          <cell r="A3334">
            <v>44512</v>
          </cell>
          <cell r="B3334">
            <v>7.91</v>
          </cell>
        </row>
        <row r="3335">
          <cell r="A3335">
            <v>44513</v>
          </cell>
          <cell r="B3335">
            <v>7.39</v>
          </cell>
        </row>
        <row r="3336">
          <cell r="A3336">
            <v>44514</v>
          </cell>
          <cell r="B3336">
            <v>7.74</v>
          </cell>
        </row>
        <row r="3337">
          <cell r="A3337">
            <v>44515</v>
          </cell>
          <cell r="B3337">
            <v>9.0299999999999994</v>
          </cell>
        </row>
        <row r="3338">
          <cell r="A3338">
            <v>44516</v>
          </cell>
          <cell r="B3338">
            <v>8.56</v>
          </cell>
        </row>
        <row r="3339">
          <cell r="A3339">
            <v>44517</v>
          </cell>
          <cell r="B3339">
            <v>9.06</v>
          </cell>
        </row>
        <row r="3340">
          <cell r="A3340">
            <v>44518</v>
          </cell>
          <cell r="B3340">
            <v>8.83</v>
          </cell>
        </row>
        <row r="3341">
          <cell r="A3341">
            <v>44519</v>
          </cell>
          <cell r="B3341">
            <v>8.33</v>
          </cell>
        </row>
        <row r="3342">
          <cell r="A3342">
            <v>44520</v>
          </cell>
          <cell r="B3342">
            <v>8.24</v>
          </cell>
        </row>
        <row r="3343">
          <cell r="A3343">
            <v>44521</v>
          </cell>
          <cell r="B3343">
            <v>10.29</v>
          </cell>
        </row>
        <row r="3344">
          <cell r="A3344">
            <v>44522</v>
          </cell>
          <cell r="B3344">
            <v>12.68</v>
          </cell>
        </row>
        <row r="3345">
          <cell r="A3345">
            <v>44523</v>
          </cell>
          <cell r="B3345">
            <v>13.03</v>
          </cell>
        </row>
        <row r="3346">
          <cell r="A3346">
            <v>44524</v>
          </cell>
          <cell r="B3346">
            <v>12.05</v>
          </cell>
        </row>
        <row r="3347">
          <cell r="A3347">
            <v>44525</v>
          </cell>
          <cell r="B3347">
            <v>12.44</v>
          </cell>
        </row>
        <row r="3348">
          <cell r="A3348">
            <v>44526</v>
          </cell>
          <cell r="B3348">
            <v>12.78</v>
          </cell>
        </row>
        <row r="3349">
          <cell r="A3349">
            <v>44527</v>
          </cell>
          <cell r="B3349">
            <v>14.67</v>
          </cell>
        </row>
        <row r="3350">
          <cell r="A3350">
            <v>44528</v>
          </cell>
          <cell r="B3350">
            <v>14.12</v>
          </cell>
        </row>
        <row r="3351">
          <cell r="A3351">
            <v>44529</v>
          </cell>
          <cell r="B3351">
            <v>15.03</v>
          </cell>
        </row>
        <row r="3352">
          <cell r="A3352">
            <v>44530</v>
          </cell>
          <cell r="B3352">
            <v>11.5</v>
          </cell>
        </row>
        <row r="3353">
          <cell r="A3353">
            <v>44531</v>
          </cell>
          <cell r="B3353">
            <v>12.17</v>
          </cell>
        </row>
        <row r="3354">
          <cell r="A3354">
            <v>44532</v>
          </cell>
          <cell r="B3354">
            <v>14.17</v>
          </cell>
        </row>
        <row r="3355">
          <cell r="A3355">
            <v>44533</v>
          </cell>
          <cell r="B3355">
            <v>12.33</v>
          </cell>
        </row>
        <row r="3356">
          <cell r="A3356">
            <v>44534</v>
          </cell>
          <cell r="B3356">
            <v>12</v>
          </cell>
        </row>
        <row r="3357">
          <cell r="A3357">
            <v>44535</v>
          </cell>
          <cell r="B3357">
            <v>12.82</v>
          </cell>
        </row>
        <row r="3358">
          <cell r="A3358">
            <v>44536</v>
          </cell>
          <cell r="B3358">
            <v>13.93</v>
          </cell>
        </row>
        <row r="3359">
          <cell r="A3359">
            <v>44537</v>
          </cell>
          <cell r="B3359">
            <v>13.87</v>
          </cell>
        </row>
        <row r="3360">
          <cell r="A3360">
            <v>44538</v>
          </cell>
          <cell r="B3360">
            <v>13.93</v>
          </cell>
        </row>
        <row r="3361">
          <cell r="A3361">
            <v>44539</v>
          </cell>
          <cell r="B3361">
            <v>13.33</v>
          </cell>
        </row>
        <row r="3362">
          <cell r="A3362">
            <v>44540</v>
          </cell>
          <cell r="B3362">
            <v>13.33</v>
          </cell>
        </row>
        <row r="3363">
          <cell r="A3363">
            <v>44541</v>
          </cell>
          <cell r="B3363">
            <v>11.48</v>
          </cell>
        </row>
        <row r="3364">
          <cell r="A3364">
            <v>44542</v>
          </cell>
          <cell r="B3364">
            <v>9.07</v>
          </cell>
        </row>
        <row r="3365">
          <cell r="A3365">
            <v>44543</v>
          </cell>
          <cell r="B3365">
            <v>9.85</v>
          </cell>
        </row>
        <row r="3366">
          <cell r="A3366">
            <v>44544</v>
          </cell>
          <cell r="B3366">
            <v>9.31</v>
          </cell>
        </row>
        <row r="3367">
          <cell r="A3367">
            <v>44545</v>
          </cell>
          <cell r="B3367">
            <v>9.1999999999999993</v>
          </cell>
        </row>
        <row r="3368">
          <cell r="A3368">
            <v>44546</v>
          </cell>
          <cell r="B3368">
            <v>9.8800000000000008</v>
          </cell>
        </row>
        <row r="3369">
          <cell r="A3369">
            <v>44547</v>
          </cell>
          <cell r="B3369">
            <v>10.86</v>
          </cell>
        </row>
        <row r="3370">
          <cell r="A3370">
            <v>44548</v>
          </cell>
          <cell r="B3370">
            <v>10.84</v>
          </cell>
        </row>
        <row r="3371">
          <cell r="A3371">
            <v>44549</v>
          </cell>
          <cell r="B3371">
            <v>11.87</v>
          </cell>
        </row>
        <row r="3372">
          <cell r="A3372">
            <v>44550</v>
          </cell>
          <cell r="B3372">
            <v>13.25</v>
          </cell>
        </row>
        <row r="3373">
          <cell r="A3373">
            <v>44551</v>
          </cell>
          <cell r="B3373">
            <v>13.89</v>
          </cell>
        </row>
        <row r="3374">
          <cell r="A3374">
            <v>44552</v>
          </cell>
          <cell r="B3374">
            <v>14.1</v>
          </cell>
        </row>
        <row r="3375">
          <cell r="A3375">
            <v>44553</v>
          </cell>
          <cell r="B3375">
            <v>10.98</v>
          </cell>
        </row>
        <row r="3376">
          <cell r="A3376">
            <v>44554</v>
          </cell>
          <cell r="B3376">
            <v>9.94</v>
          </cell>
        </row>
        <row r="3377">
          <cell r="A3377">
            <v>44555</v>
          </cell>
          <cell r="B3377">
            <v>9.0399999999999991</v>
          </cell>
        </row>
        <row r="3378">
          <cell r="A3378">
            <v>44556</v>
          </cell>
          <cell r="B3378">
            <v>8.7899999999999991</v>
          </cell>
        </row>
        <row r="3379">
          <cell r="A3379">
            <v>44557</v>
          </cell>
          <cell r="B3379">
            <v>9.36</v>
          </cell>
        </row>
        <row r="3380">
          <cell r="A3380">
            <v>44558</v>
          </cell>
          <cell r="B3380">
            <v>9.64</v>
          </cell>
        </row>
        <row r="3381">
          <cell r="A3381">
            <v>44559</v>
          </cell>
          <cell r="B3381">
            <v>8.66</v>
          </cell>
        </row>
        <row r="3382">
          <cell r="A3382">
            <v>44560</v>
          </cell>
          <cell r="B3382">
            <v>7.71</v>
          </cell>
        </row>
        <row r="3383">
          <cell r="A3383">
            <v>44561</v>
          </cell>
          <cell r="B3383">
            <v>7.32</v>
          </cell>
        </row>
        <row r="3384">
          <cell r="A3384">
            <v>44562</v>
          </cell>
          <cell r="B3384">
            <v>7.07</v>
          </cell>
        </row>
        <row r="3385">
          <cell r="A3385">
            <v>44563</v>
          </cell>
          <cell r="B3385">
            <v>8.4499999999999993</v>
          </cell>
        </row>
        <row r="3386">
          <cell r="A3386">
            <v>44564</v>
          </cell>
          <cell r="B3386">
            <v>9.9600000000000009</v>
          </cell>
        </row>
        <row r="3387">
          <cell r="A3387">
            <v>44565</v>
          </cell>
          <cell r="B3387">
            <v>13</v>
          </cell>
        </row>
        <row r="3388">
          <cell r="A3388">
            <v>44566</v>
          </cell>
          <cell r="B3388">
            <v>14.43</v>
          </cell>
        </row>
        <row r="3389">
          <cell r="A3389">
            <v>44567</v>
          </cell>
          <cell r="B3389">
            <v>15.04</v>
          </cell>
        </row>
        <row r="3390">
          <cell r="A3390">
            <v>44568</v>
          </cell>
          <cell r="B3390">
            <v>14.97</v>
          </cell>
        </row>
        <row r="3391">
          <cell r="A3391">
            <v>44569</v>
          </cell>
          <cell r="B3391">
            <v>12.75</v>
          </cell>
        </row>
        <row r="3392">
          <cell r="A3392">
            <v>44570</v>
          </cell>
          <cell r="B3392">
            <v>12.61</v>
          </cell>
        </row>
        <row r="3393">
          <cell r="A3393">
            <v>44571</v>
          </cell>
          <cell r="B3393">
            <v>12.1</v>
          </cell>
        </row>
        <row r="3394">
          <cell r="A3394">
            <v>44572</v>
          </cell>
          <cell r="B3394">
            <v>11.22</v>
          </cell>
        </row>
        <row r="3395">
          <cell r="A3395">
            <v>44573</v>
          </cell>
          <cell r="B3395">
            <v>13.74</v>
          </cell>
        </row>
        <row r="3396">
          <cell r="A3396">
            <v>44574</v>
          </cell>
          <cell r="B3396">
            <v>14.63</v>
          </cell>
        </row>
        <row r="3397">
          <cell r="A3397">
            <v>44575</v>
          </cell>
          <cell r="B3397">
            <v>14.8</v>
          </cell>
        </row>
        <row r="3398">
          <cell r="A3398">
            <v>44576</v>
          </cell>
          <cell r="B3398">
            <v>13.85</v>
          </cell>
        </row>
        <row r="3399">
          <cell r="A3399">
            <v>44577</v>
          </cell>
          <cell r="B3399">
            <v>12.32</v>
          </cell>
        </row>
        <row r="3400">
          <cell r="A3400">
            <v>44578</v>
          </cell>
          <cell r="B3400">
            <v>14.49</v>
          </cell>
        </row>
        <row r="3401">
          <cell r="A3401">
            <v>44579</v>
          </cell>
          <cell r="B3401">
            <v>15.03</v>
          </cell>
        </row>
        <row r="3402">
          <cell r="A3402">
            <v>44580</v>
          </cell>
          <cell r="B3402">
            <v>13.39</v>
          </cell>
        </row>
        <row r="3403">
          <cell r="A3403">
            <v>44581</v>
          </cell>
          <cell r="B3403">
            <v>15</v>
          </cell>
        </row>
        <row r="3404">
          <cell r="A3404">
            <v>44582</v>
          </cell>
          <cell r="B3404">
            <v>16.059999999999999</v>
          </cell>
        </row>
        <row r="3405">
          <cell r="A3405">
            <v>44583</v>
          </cell>
          <cell r="B3405">
            <v>13.64</v>
          </cell>
        </row>
        <row r="3406">
          <cell r="A3406">
            <v>44584</v>
          </cell>
          <cell r="B3406">
            <v>13.51</v>
          </cell>
        </row>
        <row r="3407">
          <cell r="A3407">
            <v>44585</v>
          </cell>
          <cell r="B3407">
            <v>14.71</v>
          </cell>
        </row>
        <row r="3408">
          <cell r="A3408">
            <v>44586</v>
          </cell>
          <cell r="B3408">
            <v>15.14</v>
          </cell>
        </row>
        <row r="3409">
          <cell r="A3409">
            <v>44587</v>
          </cell>
          <cell r="B3409">
            <v>13.37</v>
          </cell>
        </row>
        <row r="3410">
          <cell r="A3410">
            <v>44588</v>
          </cell>
          <cell r="B3410">
            <v>12.25</v>
          </cell>
        </row>
        <row r="3411">
          <cell r="A3411">
            <v>44589</v>
          </cell>
          <cell r="B3411">
            <v>13.28</v>
          </cell>
        </row>
        <row r="3412">
          <cell r="A3412">
            <v>44590</v>
          </cell>
          <cell r="B3412">
            <v>11.01</v>
          </cell>
        </row>
        <row r="3413">
          <cell r="A3413">
            <v>44591</v>
          </cell>
          <cell r="B3413">
            <v>11.89</v>
          </cell>
        </row>
        <row r="3414">
          <cell r="A3414">
            <v>44592</v>
          </cell>
          <cell r="B3414">
            <v>12.82</v>
          </cell>
        </row>
        <row r="3415">
          <cell r="A3415">
            <v>44593</v>
          </cell>
          <cell r="B3415">
            <v>11.06</v>
          </cell>
        </row>
        <row r="3416">
          <cell r="A3416">
            <v>44594</v>
          </cell>
          <cell r="B3416">
            <v>10.19</v>
          </cell>
        </row>
        <row r="3417">
          <cell r="A3417">
            <v>44595</v>
          </cell>
          <cell r="B3417">
            <v>10.61</v>
          </cell>
        </row>
        <row r="3418">
          <cell r="A3418">
            <v>44596</v>
          </cell>
          <cell r="B3418">
            <v>11.52</v>
          </cell>
        </row>
        <row r="3419">
          <cell r="A3419">
            <v>44597</v>
          </cell>
          <cell r="B3419">
            <v>11.64</v>
          </cell>
        </row>
        <row r="3420">
          <cell r="A3420">
            <v>44598</v>
          </cell>
          <cell r="B3420">
            <v>11.04</v>
          </cell>
        </row>
        <row r="3421">
          <cell r="A3421">
            <v>44599</v>
          </cell>
          <cell r="B3421">
            <v>11.95</v>
          </cell>
        </row>
        <row r="3422">
          <cell r="A3422">
            <v>44600</v>
          </cell>
          <cell r="B3422">
            <v>10.45</v>
          </cell>
        </row>
        <row r="3423">
          <cell r="A3423">
            <v>44601</v>
          </cell>
          <cell r="B3423">
            <v>10.38</v>
          </cell>
        </row>
        <row r="3424">
          <cell r="A3424">
            <v>44602</v>
          </cell>
          <cell r="B3424">
            <v>11.98</v>
          </cell>
        </row>
        <row r="3425">
          <cell r="A3425">
            <v>44603</v>
          </cell>
          <cell r="B3425">
            <v>12.9</v>
          </cell>
        </row>
        <row r="3426">
          <cell r="A3426">
            <v>44604</v>
          </cell>
          <cell r="B3426">
            <v>11.98</v>
          </cell>
        </row>
        <row r="3427">
          <cell r="A3427">
            <v>44605</v>
          </cell>
          <cell r="B3427">
            <v>11.15</v>
          </cell>
        </row>
        <row r="3428">
          <cell r="A3428">
            <v>44606</v>
          </cell>
          <cell r="B3428">
            <v>12.21</v>
          </cell>
        </row>
        <row r="3429">
          <cell r="A3429">
            <v>44607</v>
          </cell>
          <cell r="B3429">
            <v>12.15</v>
          </cell>
        </row>
        <row r="3430">
          <cell r="A3430">
            <v>44608</v>
          </cell>
          <cell r="B3430">
            <v>10.33</v>
          </cell>
        </row>
        <row r="3431">
          <cell r="A3431">
            <v>44609</v>
          </cell>
          <cell r="B3431">
            <v>10.47</v>
          </cell>
        </row>
        <row r="3432">
          <cell r="A3432">
            <v>44610</v>
          </cell>
          <cell r="B3432">
            <v>12.18</v>
          </cell>
        </row>
        <row r="3433">
          <cell r="A3433">
            <v>44611</v>
          </cell>
          <cell r="B3433">
            <v>12.19</v>
          </cell>
        </row>
        <row r="3434">
          <cell r="A3434">
            <v>44612</v>
          </cell>
          <cell r="B3434">
            <v>11.24</v>
          </cell>
        </row>
        <row r="3435">
          <cell r="A3435">
            <v>44613</v>
          </cell>
          <cell r="B3435">
            <v>12.12</v>
          </cell>
        </row>
        <row r="3436">
          <cell r="A3436">
            <v>44614</v>
          </cell>
          <cell r="B3436">
            <v>10.56</v>
          </cell>
        </row>
        <row r="3437">
          <cell r="A3437">
            <v>44615</v>
          </cell>
          <cell r="B3437">
            <v>11.37</v>
          </cell>
        </row>
        <row r="3438">
          <cell r="A3438">
            <v>44616</v>
          </cell>
          <cell r="B3438">
            <v>12.25</v>
          </cell>
        </row>
        <row r="3439">
          <cell r="A3439">
            <v>44617</v>
          </cell>
          <cell r="B3439">
            <v>11.67</v>
          </cell>
        </row>
        <row r="3440">
          <cell r="A3440">
            <v>44618</v>
          </cell>
          <cell r="B3440">
            <v>10.8</v>
          </cell>
        </row>
        <row r="3441">
          <cell r="A3441">
            <v>44619</v>
          </cell>
          <cell r="B3441">
            <v>10.41</v>
          </cell>
        </row>
        <row r="3442">
          <cell r="A3442">
            <v>44620</v>
          </cell>
          <cell r="B3442">
            <v>11.02</v>
          </cell>
        </row>
        <row r="3443">
          <cell r="A3443">
            <v>44621</v>
          </cell>
          <cell r="B3443">
            <v>11.88</v>
          </cell>
        </row>
        <row r="3444">
          <cell r="A3444">
            <v>44622</v>
          </cell>
          <cell r="B3444">
            <v>11.23</v>
          </cell>
        </row>
        <row r="3445">
          <cell r="A3445">
            <v>44623</v>
          </cell>
          <cell r="B3445">
            <v>10.81</v>
          </cell>
        </row>
        <row r="3446">
          <cell r="A3446">
            <v>44624</v>
          </cell>
          <cell r="B3446">
            <v>10.67</v>
          </cell>
        </row>
        <row r="3447">
          <cell r="A3447">
            <v>44625</v>
          </cell>
          <cell r="B3447">
            <v>11.24</v>
          </cell>
        </row>
        <row r="3448">
          <cell r="A3448">
            <v>44626</v>
          </cell>
          <cell r="B3448">
            <v>12.17</v>
          </cell>
        </row>
        <row r="3449">
          <cell r="A3449">
            <v>44627</v>
          </cell>
          <cell r="B3449">
            <v>12.88</v>
          </cell>
        </row>
        <row r="3450">
          <cell r="A3450">
            <v>44628</v>
          </cell>
          <cell r="B3450">
            <v>12.15</v>
          </cell>
        </row>
        <row r="3451">
          <cell r="A3451">
            <v>44629</v>
          </cell>
          <cell r="B3451">
            <v>10.57</v>
          </cell>
        </row>
        <row r="3452">
          <cell r="A3452">
            <v>44630</v>
          </cell>
          <cell r="B3452">
            <v>9.64</v>
          </cell>
        </row>
        <row r="3453">
          <cell r="A3453">
            <v>44631</v>
          </cell>
          <cell r="B3453">
            <v>10.06</v>
          </cell>
        </row>
        <row r="3454">
          <cell r="A3454">
            <v>44632</v>
          </cell>
          <cell r="B3454">
            <v>9.26</v>
          </cell>
        </row>
        <row r="3455">
          <cell r="A3455">
            <v>44633</v>
          </cell>
          <cell r="B3455">
            <v>9.2200000000000006</v>
          </cell>
        </row>
        <row r="3456">
          <cell r="A3456">
            <v>44634</v>
          </cell>
          <cell r="B3456">
            <v>9.39</v>
          </cell>
        </row>
        <row r="3457">
          <cell r="A3457">
            <v>44635</v>
          </cell>
          <cell r="B3457">
            <v>9.16</v>
          </cell>
        </row>
        <row r="3458">
          <cell r="A3458">
            <v>44636</v>
          </cell>
          <cell r="B3458">
            <v>10.5</v>
          </cell>
        </row>
        <row r="3459">
          <cell r="A3459">
            <v>44637</v>
          </cell>
          <cell r="B3459">
            <v>9.65</v>
          </cell>
        </row>
        <row r="3460">
          <cell r="A3460">
            <v>44638</v>
          </cell>
          <cell r="B3460">
            <v>8.2200000000000006</v>
          </cell>
        </row>
        <row r="3461">
          <cell r="A3461">
            <v>44639</v>
          </cell>
          <cell r="B3461">
            <v>7.8</v>
          </cell>
        </row>
        <row r="3462">
          <cell r="A3462">
            <v>44640</v>
          </cell>
          <cell r="B3462">
            <v>8.5500000000000007</v>
          </cell>
        </row>
        <row r="3463">
          <cell r="A3463">
            <v>44641</v>
          </cell>
          <cell r="B3463">
            <v>8.81</v>
          </cell>
        </row>
        <row r="3464">
          <cell r="A3464">
            <v>44642</v>
          </cell>
          <cell r="B3464">
            <v>7.23</v>
          </cell>
        </row>
        <row r="3465">
          <cell r="A3465">
            <v>44643</v>
          </cell>
          <cell r="B3465">
            <v>6.97</v>
          </cell>
        </row>
        <row r="3466">
          <cell r="A3466">
            <v>44644</v>
          </cell>
          <cell r="B3466">
            <v>6.94</v>
          </cell>
        </row>
        <row r="3467">
          <cell r="A3467">
            <v>44645</v>
          </cell>
          <cell r="B3467">
            <v>6.77</v>
          </cell>
        </row>
        <row r="3468">
          <cell r="A3468">
            <v>44646</v>
          </cell>
          <cell r="B3468">
            <v>5.89</v>
          </cell>
        </row>
        <row r="3469">
          <cell r="A3469">
            <v>44647</v>
          </cell>
          <cell r="B3469">
            <v>6.24</v>
          </cell>
        </row>
        <row r="3470">
          <cell r="A3470">
            <v>44648</v>
          </cell>
          <cell r="B3470">
            <v>7.04</v>
          </cell>
        </row>
        <row r="3471">
          <cell r="A3471">
            <v>44649</v>
          </cell>
          <cell r="B3471">
            <v>7.86</v>
          </cell>
        </row>
        <row r="3472">
          <cell r="A3472">
            <v>44650</v>
          </cell>
          <cell r="B3472">
            <v>8.67</v>
          </cell>
        </row>
        <row r="3473">
          <cell r="A3473">
            <v>44651</v>
          </cell>
          <cell r="B3473">
            <v>11.32</v>
          </cell>
        </row>
        <row r="3474">
          <cell r="A3474">
            <v>44652</v>
          </cell>
          <cell r="B3474">
            <v>11.05</v>
          </cell>
        </row>
        <row r="3475">
          <cell r="A3475">
            <v>44653</v>
          </cell>
          <cell r="B3475">
            <v>10.28</v>
          </cell>
        </row>
        <row r="3476">
          <cell r="A3476">
            <v>44654</v>
          </cell>
          <cell r="B3476">
            <v>10.029999999999999</v>
          </cell>
        </row>
        <row r="3477">
          <cell r="A3477">
            <v>44655</v>
          </cell>
          <cell r="B3477">
            <v>9.26</v>
          </cell>
        </row>
        <row r="3478">
          <cell r="A3478">
            <v>44656</v>
          </cell>
          <cell r="B3478">
            <v>7.84</v>
          </cell>
        </row>
        <row r="3479">
          <cell r="A3479">
            <v>44657</v>
          </cell>
          <cell r="B3479">
            <v>8.19</v>
          </cell>
        </row>
        <row r="3480">
          <cell r="A3480">
            <v>44658</v>
          </cell>
          <cell r="B3480">
            <v>8.69</v>
          </cell>
        </row>
        <row r="3481">
          <cell r="A3481">
            <v>44659</v>
          </cell>
          <cell r="B3481">
            <v>9.23</v>
          </cell>
        </row>
        <row r="3482">
          <cell r="A3482">
            <v>44660</v>
          </cell>
          <cell r="B3482">
            <v>8.3800000000000008</v>
          </cell>
        </row>
        <row r="3483">
          <cell r="A3483">
            <v>44661</v>
          </cell>
          <cell r="B3483">
            <v>8.16</v>
          </cell>
        </row>
        <row r="3484">
          <cell r="A3484">
            <v>44662</v>
          </cell>
          <cell r="B3484">
            <v>7.54</v>
          </cell>
        </row>
        <row r="3485">
          <cell r="A3485">
            <v>44663</v>
          </cell>
          <cell r="B3485">
            <v>6.85</v>
          </cell>
        </row>
        <row r="3486">
          <cell r="A3486">
            <v>44664</v>
          </cell>
          <cell r="B3486">
            <v>6.23</v>
          </cell>
        </row>
        <row r="3487">
          <cell r="A3487">
            <v>44665</v>
          </cell>
          <cell r="B3487">
            <v>5.97</v>
          </cell>
        </row>
        <row r="3488">
          <cell r="A3488">
            <v>44666</v>
          </cell>
          <cell r="B3488">
            <v>4.87</v>
          </cell>
        </row>
        <row r="3489">
          <cell r="A3489">
            <v>44667</v>
          </cell>
          <cell r="B3489">
            <v>4.1900000000000004</v>
          </cell>
        </row>
        <row r="3490">
          <cell r="A3490">
            <v>44668</v>
          </cell>
          <cell r="B3490">
            <v>4.37</v>
          </cell>
        </row>
        <row r="3491">
          <cell r="A3491">
            <v>44669</v>
          </cell>
          <cell r="B3491">
            <v>5.28</v>
          </cell>
        </row>
        <row r="3492">
          <cell r="A3492">
            <v>44670</v>
          </cell>
          <cell r="B3492">
            <v>6.16</v>
          </cell>
        </row>
        <row r="3493">
          <cell r="A3493">
            <v>44671</v>
          </cell>
          <cell r="B3493">
            <v>5.4</v>
          </cell>
        </row>
        <row r="3494">
          <cell r="A3494">
            <v>44672</v>
          </cell>
          <cell r="B3494">
            <v>5.0599999999999996</v>
          </cell>
        </row>
        <row r="3495">
          <cell r="A3495">
            <v>44673</v>
          </cell>
          <cell r="B3495">
            <v>6.07</v>
          </cell>
        </row>
        <row r="3496">
          <cell r="A3496">
            <v>44674</v>
          </cell>
          <cell r="B3496">
            <v>5.51</v>
          </cell>
        </row>
        <row r="3497">
          <cell r="A3497">
            <v>44675</v>
          </cell>
          <cell r="B3497">
            <v>5.12</v>
          </cell>
        </row>
        <row r="3498">
          <cell r="A3498">
            <v>44676</v>
          </cell>
          <cell r="B3498">
            <v>5.8</v>
          </cell>
        </row>
        <row r="3499">
          <cell r="A3499">
            <v>44677</v>
          </cell>
          <cell r="B3499">
            <v>5.63</v>
          </cell>
        </row>
        <row r="3500">
          <cell r="A3500">
            <v>44678</v>
          </cell>
          <cell r="B3500">
            <v>6.98</v>
          </cell>
        </row>
        <row r="3501">
          <cell r="A3501">
            <v>44679</v>
          </cell>
          <cell r="B3501">
            <v>7.08</v>
          </cell>
        </row>
        <row r="3502">
          <cell r="A3502">
            <v>44680</v>
          </cell>
          <cell r="B3502">
            <v>6.49</v>
          </cell>
        </row>
        <row r="3503">
          <cell r="A3503">
            <v>44681</v>
          </cell>
          <cell r="B3503">
            <v>5.49</v>
          </cell>
        </row>
        <row r="3504">
          <cell r="A3504">
            <v>44682</v>
          </cell>
          <cell r="B3504">
            <v>6.34</v>
          </cell>
        </row>
        <row r="3505">
          <cell r="A3505">
            <v>44683</v>
          </cell>
          <cell r="B3505">
            <v>6.21</v>
          </cell>
        </row>
        <row r="3506">
          <cell r="A3506">
            <v>44684</v>
          </cell>
          <cell r="B3506">
            <v>5.66</v>
          </cell>
        </row>
        <row r="3507">
          <cell r="A3507">
            <v>44685</v>
          </cell>
          <cell r="B3507">
            <v>5.07</v>
          </cell>
        </row>
        <row r="3508">
          <cell r="A3508">
            <v>44686</v>
          </cell>
          <cell r="B3508">
            <v>4.68</v>
          </cell>
        </row>
        <row r="3509">
          <cell r="A3509">
            <v>44687</v>
          </cell>
          <cell r="B3509">
            <v>4.6900000000000004</v>
          </cell>
        </row>
        <row r="3510">
          <cell r="A3510">
            <v>44688</v>
          </cell>
          <cell r="B3510">
            <v>3.86</v>
          </cell>
        </row>
        <row r="3511">
          <cell r="A3511">
            <v>44689</v>
          </cell>
          <cell r="B3511">
            <v>3.75</v>
          </cell>
        </row>
        <row r="3512">
          <cell r="A3512">
            <v>44690</v>
          </cell>
          <cell r="B3512">
            <v>3.91</v>
          </cell>
        </row>
        <row r="3513">
          <cell r="A3513">
            <v>44691</v>
          </cell>
          <cell r="B3513">
            <v>3.97</v>
          </cell>
        </row>
        <row r="3514">
          <cell r="A3514">
            <v>44692</v>
          </cell>
          <cell r="B3514">
            <v>4.4400000000000004</v>
          </cell>
        </row>
        <row r="3515">
          <cell r="A3515">
            <v>44693</v>
          </cell>
          <cell r="B3515">
            <v>4.5</v>
          </cell>
        </row>
        <row r="3516">
          <cell r="A3516">
            <v>44694</v>
          </cell>
          <cell r="B3516">
            <v>4.34</v>
          </cell>
        </row>
        <row r="3517">
          <cell r="A3517">
            <v>44695</v>
          </cell>
          <cell r="B3517">
            <v>3.72</v>
          </cell>
        </row>
        <row r="3518">
          <cell r="A3518">
            <v>44696</v>
          </cell>
          <cell r="B3518">
            <v>3.77</v>
          </cell>
        </row>
        <row r="3519">
          <cell r="A3519">
            <v>44697</v>
          </cell>
          <cell r="B3519">
            <v>4.1900000000000004</v>
          </cell>
        </row>
        <row r="3520">
          <cell r="A3520">
            <v>44698</v>
          </cell>
          <cell r="B3520">
            <v>3.65</v>
          </cell>
        </row>
        <row r="3521">
          <cell r="A3521">
            <v>44699</v>
          </cell>
          <cell r="B3521">
            <v>3.86</v>
          </cell>
        </row>
        <row r="3522">
          <cell r="A3522">
            <v>44700</v>
          </cell>
          <cell r="B3522">
            <v>3.84</v>
          </cell>
        </row>
        <row r="3523">
          <cell r="A3523">
            <v>44701</v>
          </cell>
          <cell r="B3523">
            <v>3.89</v>
          </cell>
        </row>
        <row r="3524">
          <cell r="A3524">
            <v>44702</v>
          </cell>
          <cell r="B3524">
            <v>3.64</v>
          </cell>
        </row>
        <row r="3525">
          <cell r="A3525">
            <v>44703</v>
          </cell>
          <cell r="B3525">
            <v>3.25</v>
          </cell>
        </row>
        <row r="3526">
          <cell r="A3526">
            <v>44704</v>
          </cell>
          <cell r="B3526">
            <v>3.93</v>
          </cell>
        </row>
        <row r="3527">
          <cell r="A3527">
            <v>44705</v>
          </cell>
          <cell r="B3527">
            <v>3.88</v>
          </cell>
        </row>
        <row r="3528">
          <cell r="A3528">
            <v>44706</v>
          </cell>
          <cell r="B3528">
            <v>4.1100000000000003</v>
          </cell>
        </row>
        <row r="3529">
          <cell r="A3529">
            <v>44707</v>
          </cell>
          <cell r="B3529">
            <v>3.97</v>
          </cell>
        </row>
        <row r="3530">
          <cell r="A3530">
            <v>44708</v>
          </cell>
          <cell r="B3530">
            <v>3.6</v>
          </cell>
        </row>
        <row r="3531">
          <cell r="A3531">
            <v>44709</v>
          </cell>
          <cell r="B3531">
            <v>3.33</v>
          </cell>
        </row>
        <row r="3532">
          <cell r="A3532">
            <v>44710</v>
          </cell>
          <cell r="B3532">
            <v>3.77</v>
          </cell>
        </row>
        <row r="3533">
          <cell r="A3533">
            <v>44711</v>
          </cell>
          <cell r="B3533">
            <v>4.38</v>
          </cell>
        </row>
        <row r="3534">
          <cell r="A3534">
            <v>44712</v>
          </cell>
          <cell r="B3534">
            <v>4.1900000000000004</v>
          </cell>
        </row>
        <row r="3535">
          <cell r="A3535">
            <v>44713</v>
          </cell>
          <cell r="B3535">
            <v>3.85</v>
          </cell>
        </row>
        <row r="3536">
          <cell r="A3536">
            <v>44714</v>
          </cell>
          <cell r="B3536">
            <v>3.38</v>
          </cell>
        </row>
        <row r="3537">
          <cell r="A3537">
            <v>44715</v>
          </cell>
          <cell r="B3537">
            <v>3.15</v>
          </cell>
        </row>
        <row r="3538">
          <cell r="A3538">
            <v>44716</v>
          </cell>
          <cell r="B3538">
            <v>3.44</v>
          </cell>
        </row>
        <row r="3539">
          <cell r="A3539">
            <v>44717</v>
          </cell>
          <cell r="B3539">
            <v>3.97</v>
          </cell>
        </row>
        <row r="3540">
          <cell r="A3540">
            <v>44718</v>
          </cell>
          <cell r="B3540">
            <v>3.79</v>
          </cell>
        </row>
        <row r="3541">
          <cell r="A3541">
            <v>44719</v>
          </cell>
          <cell r="B3541">
            <v>3.53</v>
          </cell>
        </row>
        <row r="3542">
          <cell r="A3542">
            <v>44720</v>
          </cell>
          <cell r="B3542">
            <v>3.48</v>
          </cell>
        </row>
        <row r="3543">
          <cell r="A3543">
            <v>44721</v>
          </cell>
          <cell r="B3543">
            <v>3.49</v>
          </cell>
        </row>
        <row r="3544">
          <cell r="A3544">
            <v>44722</v>
          </cell>
          <cell r="B3544">
            <v>3.33</v>
          </cell>
        </row>
        <row r="3545">
          <cell r="A3545">
            <v>44723</v>
          </cell>
          <cell r="B3545">
            <v>3.01</v>
          </cell>
        </row>
        <row r="3546">
          <cell r="A3546">
            <v>44724</v>
          </cell>
          <cell r="B3546">
            <v>3.17</v>
          </cell>
        </row>
        <row r="3547">
          <cell r="A3547">
            <v>44725</v>
          </cell>
          <cell r="B3547">
            <v>3.39</v>
          </cell>
        </row>
        <row r="3548">
          <cell r="A3548">
            <v>44726</v>
          </cell>
          <cell r="B3548">
            <v>3.39</v>
          </cell>
        </row>
        <row r="3549">
          <cell r="A3549">
            <v>44727</v>
          </cell>
          <cell r="B3549">
            <v>3.09</v>
          </cell>
        </row>
        <row r="3550">
          <cell r="A3550">
            <v>44728</v>
          </cell>
          <cell r="B3550">
            <v>2.91</v>
          </cell>
        </row>
        <row r="3551">
          <cell r="A3551">
            <v>44729</v>
          </cell>
          <cell r="B3551">
            <v>2.85</v>
          </cell>
        </row>
        <row r="3552">
          <cell r="A3552">
            <v>44730</v>
          </cell>
          <cell r="B3552">
            <v>2.88</v>
          </cell>
        </row>
        <row r="3553">
          <cell r="A3553">
            <v>44731</v>
          </cell>
          <cell r="B3553">
            <v>3.2</v>
          </cell>
        </row>
        <row r="3554">
          <cell r="A3554">
            <v>44732</v>
          </cell>
          <cell r="B3554">
            <v>3.22</v>
          </cell>
        </row>
        <row r="3555">
          <cell r="A3555">
            <v>44733</v>
          </cell>
          <cell r="B3555">
            <v>3.32</v>
          </cell>
        </row>
        <row r="3556">
          <cell r="A3556">
            <v>44734</v>
          </cell>
          <cell r="B3556">
            <v>3.03</v>
          </cell>
        </row>
        <row r="3557">
          <cell r="A3557">
            <v>44735</v>
          </cell>
          <cell r="B3557">
            <v>3.15</v>
          </cell>
        </row>
        <row r="3558">
          <cell r="A3558">
            <v>44736</v>
          </cell>
          <cell r="B3558">
            <v>3.32</v>
          </cell>
        </row>
        <row r="3559">
          <cell r="A3559">
            <v>44737</v>
          </cell>
          <cell r="B3559">
            <v>2.88</v>
          </cell>
        </row>
        <row r="3560">
          <cell r="A3560">
            <v>44738</v>
          </cell>
          <cell r="B3560">
            <v>2.9</v>
          </cell>
        </row>
        <row r="3561">
          <cell r="A3561">
            <v>44739</v>
          </cell>
          <cell r="B3561">
            <v>3.47</v>
          </cell>
        </row>
        <row r="3562">
          <cell r="A3562">
            <v>44740</v>
          </cell>
          <cell r="B3562">
            <v>3.39</v>
          </cell>
        </row>
        <row r="3563">
          <cell r="A3563">
            <v>44741</v>
          </cell>
          <cell r="B3563">
            <v>3.71</v>
          </cell>
        </row>
        <row r="3564">
          <cell r="A3564">
            <v>44742</v>
          </cell>
          <cell r="B3564">
            <v>3.82</v>
          </cell>
        </row>
        <row r="3565">
          <cell r="A3565">
            <v>44743</v>
          </cell>
          <cell r="B3565">
            <v>3.54</v>
          </cell>
        </row>
        <row r="3566">
          <cell r="A3566">
            <v>44744</v>
          </cell>
          <cell r="B3566">
            <v>3.09</v>
          </cell>
        </row>
        <row r="3567">
          <cell r="A3567">
            <v>44745</v>
          </cell>
          <cell r="B3567">
            <v>3.03</v>
          </cell>
        </row>
        <row r="3568">
          <cell r="A3568">
            <v>44746</v>
          </cell>
          <cell r="B3568">
            <v>3.14</v>
          </cell>
        </row>
        <row r="3569">
          <cell r="A3569">
            <v>44747</v>
          </cell>
          <cell r="B3569">
            <v>3.38</v>
          </cell>
        </row>
        <row r="3570">
          <cell r="A3570">
            <v>44748</v>
          </cell>
          <cell r="B3570">
            <v>3.09</v>
          </cell>
        </row>
        <row r="3571">
          <cell r="A3571">
            <v>44749</v>
          </cell>
          <cell r="B3571">
            <v>3.11</v>
          </cell>
        </row>
        <row r="3572">
          <cell r="A3572">
            <v>44750</v>
          </cell>
          <cell r="B3572">
            <v>2.94</v>
          </cell>
        </row>
        <row r="3573">
          <cell r="A3573">
            <v>44751</v>
          </cell>
          <cell r="B3573">
            <v>2.4900000000000002</v>
          </cell>
        </row>
        <row r="3574">
          <cell r="A3574">
            <v>44752</v>
          </cell>
          <cell r="B3574">
            <v>2.61</v>
          </cell>
        </row>
        <row r="3575">
          <cell r="A3575">
            <v>44753</v>
          </cell>
          <cell r="B3575">
            <v>3</v>
          </cell>
        </row>
        <row r="3576">
          <cell r="A3576">
            <v>44754</v>
          </cell>
          <cell r="B3576">
            <v>3.12</v>
          </cell>
        </row>
        <row r="3577">
          <cell r="A3577">
            <v>44755</v>
          </cell>
          <cell r="B3577">
            <v>2.94</v>
          </cell>
        </row>
        <row r="3578">
          <cell r="A3578">
            <v>44756</v>
          </cell>
          <cell r="B3578">
            <v>2.77</v>
          </cell>
        </row>
        <row r="3579">
          <cell r="A3579">
            <v>44757</v>
          </cell>
          <cell r="B3579">
            <v>2.71</v>
          </cell>
        </row>
        <row r="3580">
          <cell r="A3580">
            <v>44758</v>
          </cell>
          <cell r="B3580">
            <v>2.4700000000000002</v>
          </cell>
        </row>
        <row r="3581">
          <cell r="A3581">
            <v>44759</v>
          </cell>
          <cell r="B3581">
            <v>2.38</v>
          </cell>
        </row>
        <row r="3582">
          <cell r="A3582">
            <v>44760</v>
          </cell>
          <cell r="B3582">
            <v>2.74</v>
          </cell>
        </row>
        <row r="3583">
          <cell r="A3583">
            <v>44761</v>
          </cell>
          <cell r="B3583">
            <v>2.91</v>
          </cell>
        </row>
        <row r="3584">
          <cell r="A3584">
            <v>44762</v>
          </cell>
          <cell r="B3584">
            <v>2.72</v>
          </cell>
        </row>
        <row r="3585">
          <cell r="A3585">
            <v>44763</v>
          </cell>
          <cell r="B3585">
            <v>2.8</v>
          </cell>
        </row>
        <row r="3586">
          <cell r="A3586">
            <v>44764</v>
          </cell>
          <cell r="B3586">
            <v>2.89</v>
          </cell>
        </row>
        <row r="3587">
          <cell r="A3587">
            <v>44765</v>
          </cell>
          <cell r="B3587">
            <v>2.4500000000000002</v>
          </cell>
        </row>
        <row r="3588">
          <cell r="A3588">
            <v>44766</v>
          </cell>
          <cell r="B3588">
            <v>2.48</v>
          </cell>
        </row>
        <row r="3589">
          <cell r="A3589">
            <v>44767</v>
          </cell>
          <cell r="B3589">
            <v>2.67</v>
          </cell>
        </row>
        <row r="3590">
          <cell r="A3590">
            <v>44768</v>
          </cell>
          <cell r="B3590">
            <v>2.95</v>
          </cell>
        </row>
        <row r="3591">
          <cell r="A3591">
            <v>44769</v>
          </cell>
          <cell r="B3591">
            <v>2.77</v>
          </cell>
        </row>
        <row r="3592">
          <cell r="A3592">
            <v>44770</v>
          </cell>
          <cell r="B3592">
            <v>2.77</v>
          </cell>
        </row>
        <row r="3593">
          <cell r="A3593">
            <v>44771</v>
          </cell>
          <cell r="B3593">
            <v>2.86</v>
          </cell>
        </row>
        <row r="3594">
          <cell r="A3594">
            <v>44772</v>
          </cell>
          <cell r="B3594">
            <v>2.56</v>
          </cell>
        </row>
        <row r="3595">
          <cell r="A3595">
            <v>44773</v>
          </cell>
          <cell r="B3595">
            <v>2.42</v>
          </cell>
        </row>
        <row r="3596">
          <cell r="A3596">
            <v>44774</v>
          </cell>
          <cell r="B3596">
            <v>2.6</v>
          </cell>
        </row>
        <row r="3597">
          <cell r="A3597">
            <v>44775</v>
          </cell>
          <cell r="B3597">
            <v>2.5099999999999998</v>
          </cell>
        </row>
        <row r="3598">
          <cell r="A3598">
            <v>44776</v>
          </cell>
          <cell r="B3598">
            <v>2.74</v>
          </cell>
        </row>
        <row r="3599">
          <cell r="A3599">
            <v>44777</v>
          </cell>
          <cell r="B3599">
            <v>2.83</v>
          </cell>
        </row>
        <row r="3600">
          <cell r="A3600">
            <v>44778</v>
          </cell>
          <cell r="B3600">
            <v>2.72</v>
          </cell>
        </row>
        <row r="3601">
          <cell r="A3601">
            <v>44779</v>
          </cell>
          <cell r="B3601">
            <v>2.4700000000000002</v>
          </cell>
        </row>
        <row r="3602">
          <cell r="A3602">
            <v>44780</v>
          </cell>
          <cell r="B3602">
            <v>2.42</v>
          </cell>
        </row>
        <row r="3603">
          <cell r="A3603">
            <v>44781</v>
          </cell>
          <cell r="B3603">
            <v>2.73</v>
          </cell>
        </row>
        <row r="3604">
          <cell r="A3604">
            <v>44782</v>
          </cell>
          <cell r="B3604">
            <v>2.59</v>
          </cell>
        </row>
        <row r="3605">
          <cell r="A3605">
            <v>44783</v>
          </cell>
          <cell r="B3605">
            <v>2.59</v>
          </cell>
        </row>
        <row r="3606">
          <cell r="A3606">
            <v>44784</v>
          </cell>
          <cell r="B3606">
            <v>2.65</v>
          </cell>
        </row>
        <row r="3607">
          <cell r="A3607">
            <v>44785</v>
          </cell>
          <cell r="B3607">
            <v>2.35</v>
          </cell>
        </row>
        <row r="3608">
          <cell r="A3608">
            <v>44786</v>
          </cell>
          <cell r="B3608">
            <v>2.12</v>
          </cell>
        </row>
        <row r="3609">
          <cell r="A3609">
            <v>44787</v>
          </cell>
          <cell r="B3609">
            <v>2.25</v>
          </cell>
        </row>
        <row r="3610">
          <cell r="A3610">
            <v>44788</v>
          </cell>
          <cell r="B3610">
            <v>2.57</v>
          </cell>
        </row>
        <row r="3611">
          <cell r="A3611">
            <v>44789</v>
          </cell>
          <cell r="B3611">
            <v>2.77</v>
          </cell>
        </row>
        <row r="3612">
          <cell r="A3612">
            <v>44790</v>
          </cell>
          <cell r="B3612">
            <v>2.84</v>
          </cell>
        </row>
        <row r="3613">
          <cell r="A3613">
            <v>44791</v>
          </cell>
          <cell r="B3613">
            <v>2.6</v>
          </cell>
        </row>
        <row r="3614">
          <cell r="A3614">
            <v>44792</v>
          </cell>
          <cell r="B3614">
            <v>2.68</v>
          </cell>
        </row>
        <row r="3615">
          <cell r="A3615">
            <v>44793</v>
          </cell>
          <cell r="B3615">
            <v>2.2999999999999998</v>
          </cell>
        </row>
        <row r="3616">
          <cell r="A3616">
            <v>44794</v>
          </cell>
          <cell r="B3616">
            <v>2.5099999999999998</v>
          </cell>
        </row>
        <row r="3617">
          <cell r="A3617">
            <v>44795</v>
          </cell>
          <cell r="B3617">
            <v>2.7</v>
          </cell>
        </row>
        <row r="3618">
          <cell r="A3618">
            <v>44796</v>
          </cell>
          <cell r="B3618">
            <v>2.95</v>
          </cell>
        </row>
        <row r="3619">
          <cell r="A3619">
            <v>44797</v>
          </cell>
          <cell r="B3619">
            <v>2.88</v>
          </cell>
        </row>
        <row r="3620">
          <cell r="A3620">
            <v>44798</v>
          </cell>
          <cell r="B3620">
            <v>3.1</v>
          </cell>
        </row>
        <row r="3621">
          <cell r="A3621">
            <v>44799</v>
          </cell>
          <cell r="B3621">
            <v>2.97</v>
          </cell>
        </row>
        <row r="3622">
          <cell r="A3622">
            <v>44800</v>
          </cell>
          <cell r="B3622">
            <v>2.4500000000000002</v>
          </cell>
        </row>
        <row r="3623">
          <cell r="A3623">
            <v>44801</v>
          </cell>
          <cell r="B3623">
            <v>2.41</v>
          </cell>
        </row>
        <row r="3624">
          <cell r="A3624">
            <v>44802</v>
          </cell>
          <cell r="B3624">
            <v>2.63</v>
          </cell>
        </row>
        <row r="3625">
          <cell r="A3625">
            <v>44803</v>
          </cell>
          <cell r="B3625">
            <v>2.67</v>
          </cell>
        </row>
        <row r="3626">
          <cell r="A3626">
            <v>44804</v>
          </cell>
          <cell r="B3626">
            <v>2.72</v>
          </cell>
        </row>
        <row r="3627">
          <cell r="A3627">
            <v>44805</v>
          </cell>
          <cell r="B3627">
            <v>2.95</v>
          </cell>
        </row>
        <row r="3628">
          <cell r="A3628">
            <v>44806</v>
          </cell>
          <cell r="B3628">
            <v>2.95</v>
          </cell>
        </row>
        <row r="3629">
          <cell r="A3629">
            <v>44807</v>
          </cell>
          <cell r="B3629">
            <v>2.71</v>
          </cell>
        </row>
        <row r="3630">
          <cell r="A3630">
            <v>44808</v>
          </cell>
          <cell r="B3630">
            <v>2.79</v>
          </cell>
        </row>
        <row r="3631">
          <cell r="A3631">
            <v>44809</v>
          </cell>
          <cell r="B3631">
            <v>2.96</v>
          </cell>
        </row>
        <row r="3632">
          <cell r="A3632">
            <v>44810</v>
          </cell>
          <cell r="B3632">
            <v>3</v>
          </cell>
        </row>
        <row r="3633">
          <cell r="A3633">
            <v>44811</v>
          </cell>
          <cell r="B3633">
            <v>3.04</v>
          </cell>
        </row>
        <row r="3634">
          <cell r="A3634">
            <v>44812</v>
          </cell>
          <cell r="B3634">
            <v>3.18</v>
          </cell>
        </row>
        <row r="3635">
          <cell r="A3635">
            <v>44813</v>
          </cell>
          <cell r="B3635">
            <v>2.93</v>
          </cell>
        </row>
        <row r="3636">
          <cell r="A3636">
            <v>44814</v>
          </cell>
          <cell r="B3636">
            <v>2.66</v>
          </cell>
        </row>
        <row r="3637">
          <cell r="A3637">
            <v>44815</v>
          </cell>
          <cell r="B3637">
            <v>2.68</v>
          </cell>
        </row>
        <row r="3638">
          <cell r="A3638">
            <v>44816</v>
          </cell>
          <cell r="B3638">
            <v>2.86</v>
          </cell>
        </row>
        <row r="3639">
          <cell r="A3639">
            <v>44817</v>
          </cell>
          <cell r="B3639">
            <v>3.1</v>
          </cell>
        </row>
        <row r="3640">
          <cell r="A3640">
            <v>44818</v>
          </cell>
          <cell r="B3640">
            <v>3.24</v>
          </cell>
        </row>
        <row r="3641">
          <cell r="A3641">
            <v>44819</v>
          </cell>
          <cell r="B3641">
            <v>3.08</v>
          </cell>
        </row>
        <row r="3642">
          <cell r="A3642">
            <v>44820</v>
          </cell>
          <cell r="B3642">
            <v>3.25</v>
          </cell>
        </row>
        <row r="3643">
          <cell r="A3643">
            <v>44821</v>
          </cell>
          <cell r="B3643">
            <v>3.2</v>
          </cell>
        </row>
        <row r="3644">
          <cell r="A3644">
            <v>44822</v>
          </cell>
          <cell r="B3644">
            <v>3.17</v>
          </cell>
        </row>
        <row r="3645">
          <cell r="A3645">
            <v>44823</v>
          </cell>
          <cell r="B3645">
            <v>3.27</v>
          </cell>
        </row>
        <row r="3646">
          <cell r="A3646">
            <v>44824</v>
          </cell>
          <cell r="B3646">
            <v>3.52</v>
          </cell>
        </row>
        <row r="3647">
          <cell r="A3647">
            <v>44825</v>
          </cell>
          <cell r="B3647">
            <v>3.43</v>
          </cell>
        </row>
        <row r="3648">
          <cell r="A3648">
            <v>44826</v>
          </cell>
          <cell r="B3648">
            <v>3.7</v>
          </cell>
        </row>
        <row r="3649">
          <cell r="A3649">
            <v>44827</v>
          </cell>
          <cell r="B3649">
            <v>3.52</v>
          </cell>
        </row>
        <row r="3650">
          <cell r="A3650">
            <v>44828</v>
          </cell>
          <cell r="B3650">
            <v>3.31</v>
          </cell>
        </row>
        <row r="3651">
          <cell r="A3651">
            <v>44829</v>
          </cell>
          <cell r="B3651">
            <v>3.66</v>
          </cell>
        </row>
        <row r="3652">
          <cell r="A3652">
            <v>44830</v>
          </cell>
          <cell r="B3652">
            <v>3.93</v>
          </cell>
        </row>
        <row r="3653">
          <cell r="A3653">
            <v>44831</v>
          </cell>
          <cell r="B3653">
            <v>4.68</v>
          </cell>
        </row>
        <row r="3654">
          <cell r="A3654">
            <v>44832</v>
          </cell>
          <cell r="B3654">
            <v>4.8099999999999996</v>
          </cell>
        </row>
        <row r="3655">
          <cell r="A3655">
            <v>44833</v>
          </cell>
          <cell r="B3655">
            <v>5.01</v>
          </cell>
        </row>
        <row r="3656">
          <cell r="A3656">
            <v>44834</v>
          </cell>
          <cell r="B3656">
            <v>5.42</v>
          </cell>
        </row>
        <row r="3657">
          <cell r="A3657">
            <v>44835</v>
          </cell>
          <cell r="B3657">
            <v>3.84</v>
          </cell>
        </row>
        <row r="3658">
          <cell r="A3658">
            <v>44836</v>
          </cell>
          <cell r="B3658">
            <v>3.72</v>
          </cell>
        </row>
        <row r="3659">
          <cell r="A3659">
            <v>44837</v>
          </cell>
          <cell r="B3659">
            <v>4.24</v>
          </cell>
        </row>
        <row r="3660">
          <cell r="A3660">
            <v>44838</v>
          </cell>
          <cell r="B3660">
            <v>3.92</v>
          </cell>
        </row>
        <row r="3661">
          <cell r="A3661">
            <v>44839</v>
          </cell>
          <cell r="B3661">
            <v>4.3</v>
          </cell>
        </row>
        <row r="3662">
          <cell r="A3662">
            <v>44840</v>
          </cell>
          <cell r="B3662">
            <v>4.33</v>
          </cell>
        </row>
        <row r="3663">
          <cell r="A3663">
            <v>44841</v>
          </cell>
          <cell r="B3663">
            <v>4.3</v>
          </cell>
        </row>
        <row r="3664">
          <cell r="A3664">
            <v>44842</v>
          </cell>
          <cell r="B3664">
            <v>4.25</v>
          </cell>
        </row>
        <row r="3665">
          <cell r="A3665">
            <v>44843</v>
          </cell>
          <cell r="B3665">
            <v>4.42</v>
          </cell>
        </row>
        <row r="3666">
          <cell r="A3666">
            <v>44844</v>
          </cell>
          <cell r="B3666">
            <v>4.5999999999999996</v>
          </cell>
        </row>
        <row r="3667">
          <cell r="A3667">
            <v>44845</v>
          </cell>
          <cell r="B3667">
            <v>5.52</v>
          </cell>
        </row>
        <row r="3668">
          <cell r="A3668">
            <v>44846</v>
          </cell>
          <cell r="B3668">
            <v>5.2</v>
          </cell>
        </row>
        <row r="3669">
          <cell r="A3669">
            <v>44847</v>
          </cell>
          <cell r="B3669">
            <v>4.8099999999999996</v>
          </cell>
        </row>
        <row r="3670">
          <cell r="A3670">
            <v>44848</v>
          </cell>
          <cell r="B3670">
            <v>4.84</v>
          </cell>
        </row>
        <row r="3671">
          <cell r="A3671">
            <v>44849</v>
          </cell>
          <cell r="B3671">
            <v>4.5</v>
          </cell>
        </row>
        <row r="3672">
          <cell r="A3672">
            <v>44850</v>
          </cell>
          <cell r="B3672">
            <v>4.63</v>
          </cell>
        </row>
        <row r="3673">
          <cell r="A3673">
            <v>44851</v>
          </cell>
          <cell r="B3673">
            <v>4.32</v>
          </cell>
        </row>
        <row r="3674">
          <cell r="A3674">
            <v>44852</v>
          </cell>
          <cell r="B3674">
            <v>4.99</v>
          </cell>
        </row>
        <row r="3675">
          <cell r="A3675">
            <v>44853</v>
          </cell>
          <cell r="B3675">
            <v>4.3099999999999996</v>
          </cell>
        </row>
        <row r="3676">
          <cell r="A3676">
            <v>44854</v>
          </cell>
          <cell r="B3676">
            <v>4.43</v>
          </cell>
        </row>
        <row r="3677">
          <cell r="A3677">
            <v>44855</v>
          </cell>
          <cell r="B3677">
            <v>4.6500000000000004</v>
          </cell>
        </row>
        <row r="3678">
          <cell r="A3678">
            <v>44856</v>
          </cell>
          <cell r="B3678">
            <v>4.09</v>
          </cell>
        </row>
        <row r="3679">
          <cell r="A3679">
            <v>44857</v>
          </cell>
          <cell r="B3679">
            <v>4.0199999999999996</v>
          </cell>
        </row>
        <row r="3680">
          <cell r="A3680">
            <v>44858</v>
          </cell>
          <cell r="B3680">
            <v>4.51</v>
          </cell>
        </row>
        <row r="3681">
          <cell r="A3681">
            <v>44859</v>
          </cell>
          <cell r="B3681">
            <v>4.82</v>
          </cell>
        </row>
        <row r="3682">
          <cell r="A3682">
            <v>44860</v>
          </cell>
          <cell r="B3682">
            <v>4.21</v>
          </cell>
        </row>
        <row r="3683">
          <cell r="A3683">
            <v>44861</v>
          </cell>
          <cell r="B3683">
            <v>4.22</v>
          </cell>
        </row>
        <row r="3684">
          <cell r="A3684">
            <v>44862</v>
          </cell>
          <cell r="B3684">
            <v>4.1500000000000004</v>
          </cell>
        </row>
        <row r="3685">
          <cell r="A3685">
            <v>44863</v>
          </cell>
          <cell r="B3685">
            <v>3.91</v>
          </cell>
        </row>
        <row r="3686">
          <cell r="A3686">
            <v>44864</v>
          </cell>
          <cell r="B3686">
            <v>4.18</v>
          </cell>
        </row>
        <row r="3687">
          <cell r="A3687">
            <v>44865</v>
          </cell>
          <cell r="B3687">
            <v>4.6900000000000004</v>
          </cell>
        </row>
        <row r="3688">
          <cell r="A3688">
            <v>44866</v>
          </cell>
          <cell r="B3688">
            <v>5.73</v>
          </cell>
        </row>
        <row r="3689">
          <cell r="A3689">
            <v>44867</v>
          </cell>
          <cell r="B3689">
            <v>6.45</v>
          </cell>
        </row>
        <row r="3690">
          <cell r="A3690">
            <v>44868</v>
          </cell>
          <cell r="B3690">
            <v>6.52</v>
          </cell>
        </row>
        <row r="3691">
          <cell r="A3691">
            <v>44869</v>
          </cell>
          <cell r="B3691">
            <v>6.94</v>
          </cell>
        </row>
        <row r="3692">
          <cell r="A3692">
            <v>44870</v>
          </cell>
          <cell r="B3692">
            <v>6.48</v>
          </cell>
        </row>
        <row r="3693">
          <cell r="A3693">
            <v>44871</v>
          </cell>
          <cell r="B3693">
            <v>6.66</v>
          </cell>
        </row>
        <row r="3694">
          <cell r="A3694">
            <v>44872</v>
          </cell>
          <cell r="B3694">
            <v>6.58</v>
          </cell>
        </row>
        <row r="3695">
          <cell r="A3695">
            <v>44873</v>
          </cell>
          <cell r="B3695">
            <v>6.66</v>
          </cell>
        </row>
        <row r="3696">
          <cell r="A3696">
            <v>44874</v>
          </cell>
          <cell r="B3696">
            <v>6.69</v>
          </cell>
        </row>
        <row r="3697">
          <cell r="A3697">
            <v>44875</v>
          </cell>
          <cell r="B3697">
            <v>6.58</v>
          </cell>
        </row>
        <row r="3698">
          <cell r="A3698">
            <v>44876</v>
          </cell>
          <cell r="B3698">
            <v>5.67</v>
          </cell>
        </row>
        <row r="3699">
          <cell r="A3699">
            <v>44877</v>
          </cell>
          <cell r="B3699">
            <v>5.13</v>
          </cell>
        </row>
        <row r="3700">
          <cell r="A3700">
            <v>44878</v>
          </cell>
          <cell r="B3700">
            <v>5.1100000000000003</v>
          </cell>
        </row>
        <row r="3701">
          <cell r="A3701">
            <v>44879</v>
          </cell>
          <cell r="B3701">
            <v>5.88</v>
          </cell>
        </row>
        <row r="3702">
          <cell r="A3702">
            <v>44880</v>
          </cell>
          <cell r="B3702">
            <v>6.93</v>
          </cell>
        </row>
        <row r="3703">
          <cell r="A3703">
            <v>44881</v>
          </cell>
          <cell r="B3703">
            <v>8.23</v>
          </cell>
        </row>
        <row r="3704">
          <cell r="A3704">
            <v>44882</v>
          </cell>
          <cell r="B3704">
            <v>8.11</v>
          </cell>
        </row>
        <row r="3705">
          <cell r="A3705">
            <v>44883</v>
          </cell>
          <cell r="B3705">
            <v>8.58</v>
          </cell>
        </row>
        <row r="3706">
          <cell r="A3706">
            <v>44884</v>
          </cell>
          <cell r="B3706">
            <v>8.7899999999999991</v>
          </cell>
        </row>
        <row r="3707">
          <cell r="A3707">
            <v>44885</v>
          </cell>
          <cell r="B3707">
            <v>8.59</v>
          </cell>
        </row>
        <row r="3708">
          <cell r="A3708">
            <v>44886</v>
          </cell>
          <cell r="B3708">
            <v>10.119999999999999</v>
          </cell>
        </row>
        <row r="3709">
          <cell r="A3709">
            <v>44887</v>
          </cell>
          <cell r="B3709">
            <v>9.86</v>
          </cell>
        </row>
        <row r="3710">
          <cell r="A3710">
            <v>44888</v>
          </cell>
          <cell r="B3710">
            <v>9.2200000000000006</v>
          </cell>
        </row>
        <row r="3711">
          <cell r="A3711">
            <v>44889</v>
          </cell>
          <cell r="B3711">
            <v>9.5399999999999991</v>
          </cell>
        </row>
        <row r="3712">
          <cell r="A3712">
            <v>44890</v>
          </cell>
          <cell r="B3712">
            <v>8.7100000000000009</v>
          </cell>
        </row>
        <row r="3713">
          <cell r="A3713">
            <v>44891</v>
          </cell>
          <cell r="B3713">
            <v>8.0299999999999994</v>
          </cell>
        </row>
        <row r="3714">
          <cell r="A3714">
            <v>44892</v>
          </cell>
          <cell r="B3714">
            <v>7.67</v>
          </cell>
        </row>
        <row r="3715">
          <cell r="A3715">
            <v>44893</v>
          </cell>
          <cell r="B3715">
            <v>9.66</v>
          </cell>
        </row>
        <row r="3716">
          <cell r="A3716">
            <v>44894</v>
          </cell>
          <cell r="B3716">
            <v>11.25</v>
          </cell>
        </row>
        <row r="3717">
          <cell r="A3717">
            <v>44895</v>
          </cell>
          <cell r="B3717">
            <v>11.11</v>
          </cell>
        </row>
        <row r="3718">
          <cell r="A3718">
            <v>44896</v>
          </cell>
          <cell r="B3718">
            <v>11.93</v>
          </cell>
        </row>
        <row r="3719">
          <cell r="A3719">
            <v>44897</v>
          </cell>
          <cell r="B3719">
            <v>12.36</v>
          </cell>
        </row>
        <row r="3720">
          <cell r="A3720">
            <v>44898</v>
          </cell>
          <cell r="B3720">
            <v>11.51</v>
          </cell>
        </row>
        <row r="3721">
          <cell r="A3721">
            <v>44899</v>
          </cell>
          <cell r="B3721">
            <v>11.92</v>
          </cell>
        </row>
        <row r="3722">
          <cell r="A3722">
            <v>44900</v>
          </cell>
          <cell r="B3722">
            <v>12.035</v>
          </cell>
        </row>
        <row r="3723">
          <cell r="A3723">
            <v>44901</v>
          </cell>
          <cell r="B3723">
            <v>12.15</v>
          </cell>
        </row>
        <row r="3724">
          <cell r="A3724">
            <v>44902</v>
          </cell>
          <cell r="B3724">
            <v>13.528</v>
          </cell>
        </row>
        <row r="3725">
          <cell r="A3725">
            <v>44903</v>
          </cell>
          <cell r="B3725">
            <v>14.602</v>
          </cell>
        </row>
        <row r="3726">
          <cell r="A3726">
            <v>44904</v>
          </cell>
          <cell r="B3726">
            <v>15.265000000000001</v>
          </cell>
        </row>
        <row r="3727">
          <cell r="A3727">
            <v>44905</v>
          </cell>
          <cell r="B3727">
            <v>14.555999999999999</v>
          </cell>
        </row>
        <row r="3728">
          <cell r="A3728">
            <v>44906</v>
          </cell>
          <cell r="B3728">
            <v>14.936</v>
          </cell>
        </row>
        <row r="3729">
          <cell r="A3729">
            <v>44907</v>
          </cell>
          <cell r="B3729">
            <v>16.373999999999999</v>
          </cell>
        </row>
        <row r="3730">
          <cell r="A3730">
            <v>44908</v>
          </cell>
          <cell r="B3730">
            <v>16.184000000000001</v>
          </cell>
        </row>
        <row r="3731">
          <cell r="A3731">
            <v>44909</v>
          </cell>
          <cell r="B3731">
            <v>17.233000000000001</v>
          </cell>
        </row>
        <row r="3732">
          <cell r="A3732">
            <v>44910</v>
          </cell>
          <cell r="B3732">
            <v>17.716000000000001</v>
          </cell>
        </row>
        <row r="3733">
          <cell r="A3733">
            <v>44911</v>
          </cell>
          <cell r="B3733">
            <v>17.257999999999999</v>
          </cell>
        </row>
        <row r="3734">
          <cell r="A3734">
            <v>44912</v>
          </cell>
          <cell r="B3734">
            <v>14.935</v>
          </cell>
        </row>
        <row r="3735">
          <cell r="A3735">
            <v>44913</v>
          </cell>
          <cell r="B3735">
            <v>12.843</v>
          </cell>
        </row>
        <row r="3736">
          <cell r="A3736">
            <v>44914</v>
          </cell>
          <cell r="B3736">
            <v>8.99</v>
          </cell>
        </row>
        <row r="3737">
          <cell r="A3737">
            <v>44915</v>
          </cell>
          <cell r="B3737">
            <v>9.18</v>
          </cell>
        </row>
        <row r="3738">
          <cell r="A3738">
            <v>44916</v>
          </cell>
          <cell r="B3738">
            <v>9.5690000000000008</v>
          </cell>
        </row>
        <row r="3739">
          <cell r="A3739">
            <v>44917</v>
          </cell>
          <cell r="B3739">
            <v>9.4809999999999999</v>
          </cell>
        </row>
        <row r="3740">
          <cell r="A3740">
            <v>44918</v>
          </cell>
          <cell r="B3740">
            <v>8.4969999999999999</v>
          </cell>
        </row>
        <row r="3741">
          <cell r="A3741">
            <v>44919</v>
          </cell>
          <cell r="B3741">
            <v>8.3070000000000004</v>
          </cell>
        </row>
        <row r="3742">
          <cell r="A3742">
            <v>44920</v>
          </cell>
          <cell r="B3742">
            <v>7.6239999999999997</v>
          </cell>
        </row>
        <row r="3743">
          <cell r="A3743">
            <v>44921</v>
          </cell>
          <cell r="B3743">
            <v>9.4049999999999994</v>
          </cell>
        </row>
        <row r="3744">
          <cell r="A3744">
            <v>44922</v>
          </cell>
          <cell r="B3744">
            <v>10.032999999999999</v>
          </cell>
        </row>
        <row r="3745">
          <cell r="A3745">
            <v>44923</v>
          </cell>
          <cell r="B3745">
            <v>8.9350000000000005</v>
          </cell>
        </row>
        <row r="3746">
          <cell r="A3746">
            <v>44924</v>
          </cell>
          <cell r="B3746">
            <v>9.8529999999999998</v>
          </cell>
        </row>
        <row r="3747">
          <cell r="A3747">
            <v>44925</v>
          </cell>
          <cell r="B3747">
            <v>9.0139999999999993</v>
          </cell>
        </row>
        <row r="3748">
          <cell r="A3748">
            <v>44926</v>
          </cell>
          <cell r="B3748">
            <v>8.0790000000000006</v>
          </cell>
        </row>
        <row r="3749">
          <cell r="A3749">
            <v>44927</v>
          </cell>
          <cell r="B3749">
            <v>8.4030000000000005</v>
          </cell>
        </row>
        <row r="3750">
          <cell r="A3750">
            <v>44928</v>
          </cell>
          <cell r="B3750">
            <v>9.8680000000000003</v>
          </cell>
        </row>
        <row r="3751">
          <cell r="A3751">
            <v>44929</v>
          </cell>
          <cell r="B3751">
            <v>9.9290000000000003</v>
          </cell>
        </row>
        <row r="3752">
          <cell r="A3752">
            <v>44930</v>
          </cell>
          <cell r="B3752">
            <v>8.5670000000000002</v>
          </cell>
        </row>
        <row r="3753">
          <cell r="A3753">
            <v>44931</v>
          </cell>
          <cell r="B3753">
            <v>8.4320000000000004</v>
          </cell>
        </row>
        <row r="3754">
          <cell r="A3754">
            <v>44932</v>
          </cell>
          <cell r="B3754">
            <v>8.9600000000000009</v>
          </cell>
        </row>
        <row r="3755">
          <cell r="A3755">
            <v>44933</v>
          </cell>
          <cell r="B3755">
            <v>8.5299999999999994</v>
          </cell>
        </row>
        <row r="3756">
          <cell r="A3756">
            <v>44934</v>
          </cell>
          <cell r="B3756">
            <v>10.010999999999999</v>
          </cell>
        </row>
        <row r="3757">
          <cell r="A3757">
            <v>44935</v>
          </cell>
          <cell r="B3757">
            <v>11.089</v>
          </cell>
        </row>
        <row r="3758">
          <cell r="A3758">
            <v>44936</v>
          </cell>
          <cell r="B3758">
            <v>9.9350000000000005</v>
          </cell>
        </row>
        <row r="3759">
          <cell r="A3759">
            <v>44937</v>
          </cell>
          <cell r="B3759">
            <v>10.364000000000001</v>
          </cell>
        </row>
        <row r="3760">
          <cell r="A3760">
            <v>44938</v>
          </cell>
          <cell r="B3760">
            <v>9.86</v>
          </cell>
        </row>
        <row r="3761">
          <cell r="A3761">
            <v>44939</v>
          </cell>
          <cell r="B3761">
            <v>10.278</v>
          </cell>
        </row>
        <row r="3762">
          <cell r="A3762">
            <v>44940</v>
          </cell>
          <cell r="B3762">
            <v>9.7080000000000002</v>
          </cell>
        </row>
        <row r="3763">
          <cell r="A3763">
            <v>44941</v>
          </cell>
          <cell r="B3763">
            <v>11.292</v>
          </cell>
        </row>
        <row r="3764">
          <cell r="A3764">
            <v>44942</v>
          </cell>
          <cell r="B3764">
            <v>13.122</v>
          </cell>
        </row>
        <row r="3765">
          <cell r="A3765">
            <v>44943</v>
          </cell>
          <cell r="B3765">
            <v>15.180999999999999</v>
          </cell>
        </row>
        <row r="3766">
          <cell r="A3766">
            <v>44944</v>
          </cell>
          <cell r="B3766">
            <v>14.741</v>
          </cell>
        </row>
        <row r="3767">
          <cell r="A3767">
            <v>44945</v>
          </cell>
          <cell r="B3767">
            <v>14.382999999999999</v>
          </cell>
        </row>
        <row r="3768">
          <cell r="A3768">
            <v>44946</v>
          </cell>
          <cell r="B3768">
            <v>14.145</v>
          </cell>
        </row>
        <row r="3769">
          <cell r="A3769">
            <v>44947</v>
          </cell>
          <cell r="B3769">
            <v>14.494</v>
          </cell>
        </row>
        <row r="3770">
          <cell r="A3770">
            <v>44948</v>
          </cell>
          <cell r="B3770">
            <v>14.31</v>
          </cell>
        </row>
        <row r="3771">
          <cell r="A3771">
            <v>44949</v>
          </cell>
          <cell r="B3771">
            <v>14.468</v>
          </cell>
        </row>
        <row r="3772">
          <cell r="A3772">
            <v>44950</v>
          </cell>
          <cell r="B3772">
            <v>15.03</v>
          </cell>
        </row>
        <row r="3773">
          <cell r="A3773">
            <v>44951</v>
          </cell>
          <cell r="B3773">
            <v>14.505000000000001</v>
          </cell>
        </row>
        <row r="3774">
          <cell r="A3774">
            <v>44952</v>
          </cell>
          <cell r="B3774">
            <v>13.031000000000001</v>
          </cell>
        </row>
        <row r="3775">
          <cell r="A3775">
            <v>44953</v>
          </cell>
          <cell r="B3775">
            <v>13.207000000000001</v>
          </cell>
        </row>
        <row r="3776">
          <cell r="A3776">
            <v>44954</v>
          </cell>
          <cell r="B3776">
            <v>12.499000000000001</v>
          </cell>
        </row>
        <row r="3777">
          <cell r="A3777">
            <v>44955</v>
          </cell>
          <cell r="B3777">
            <v>11.108000000000001</v>
          </cell>
        </row>
        <row r="3778">
          <cell r="A3778">
            <v>44956</v>
          </cell>
          <cell r="B3778">
            <v>11.032</v>
          </cell>
        </row>
        <row r="3779">
          <cell r="A3779">
            <v>44957</v>
          </cell>
          <cell r="B3779">
            <v>10.74</v>
          </cell>
        </row>
        <row r="3780">
          <cell r="A3780">
            <v>44958</v>
          </cell>
          <cell r="B3780">
            <v>10.909000000000001</v>
          </cell>
        </row>
        <row r="3781">
          <cell r="A3781">
            <v>44959</v>
          </cell>
          <cell r="B3781">
            <v>10.167999999999999</v>
          </cell>
        </row>
        <row r="3782">
          <cell r="A3782">
            <v>44960</v>
          </cell>
          <cell r="B3782">
            <v>9.4499999999999993</v>
          </cell>
        </row>
        <row r="3783">
          <cell r="A3783">
            <v>44961</v>
          </cell>
          <cell r="B3783">
            <v>9.2780000000000005</v>
          </cell>
        </row>
        <row r="3784">
          <cell r="A3784">
            <v>44962</v>
          </cell>
          <cell r="B3784">
            <v>10.388</v>
          </cell>
        </row>
        <row r="3785">
          <cell r="A3785">
            <v>44963</v>
          </cell>
          <cell r="B3785">
            <v>12.332000000000001</v>
          </cell>
        </row>
        <row r="3786">
          <cell r="A3786">
            <v>44964</v>
          </cell>
          <cell r="B3786">
            <v>12.843999999999999</v>
          </cell>
        </row>
        <row r="3787">
          <cell r="A3787">
            <v>44965</v>
          </cell>
          <cell r="B3787">
            <v>12.786</v>
          </cell>
        </row>
        <row r="3788">
          <cell r="A3788">
            <v>44966</v>
          </cell>
          <cell r="B3788">
            <v>11.638999999999999</v>
          </cell>
        </row>
        <row r="3789">
          <cell r="A3789">
            <v>44967</v>
          </cell>
          <cell r="B3789">
            <v>11.927</v>
          </cell>
        </row>
        <row r="3790">
          <cell r="A3790">
            <v>44968</v>
          </cell>
          <cell r="B3790">
            <v>9.6590000000000007</v>
          </cell>
        </row>
        <row r="3791">
          <cell r="A3791">
            <v>44969</v>
          </cell>
          <cell r="B3791">
            <v>9.7010000000000005</v>
          </cell>
        </row>
        <row r="3792">
          <cell r="A3792">
            <v>44970</v>
          </cell>
          <cell r="B3792">
            <v>9.8849999999999998</v>
          </cell>
        </row>
        <row r="3793">
          <cell r="A3793">
            <v>44971</v>
          </cell>
          <cell r="B3793">
            <v>9.5619999999999994</v>
          </cell>
        </row>
        <row r="3794">
          <cell r="A3794">
            <v>44972</v>
          </cell>
          <cell r="B3794">
            <v>9.6219999999999999</v>
          </cell>
        </row>
        <row r="3795">
          <cell r="A3795">
            <v>44973</v>
          </cell>
          <cell r="B3795">
            <v>8.8510000000000009</v>
          </cell>
        </row>
        <row r="3796">
          <cell r="A3796">
            <v>44974</v>
          </cell>
          <cell r="B3796">
            <v>8.2609999999999992</v>
          </cell>
        </row>
        <row r="3797">
          <cell r="A3797">
            <v>44975</v>
          </cell>
          <cell r="B3797">
            <v>7.8419999999999996</v>
          </cell>
        </row>
        <row r="3798">
          <cell r="A3798">
            <v>44976</v>
          </cell>
          <cell r="B3798">
            <v>7.859</v>
          </cell>
        </row>
        <row r="3799">
          <cell r="A3799">
            <v>44977</v>
          </cell>
          <cell r="B3799">
            <v>8.8230000000000004</v>
          </cell>
        </row>
        <row r="3800">
          <cell r="A3800">
            <v>44978</v>
          </cell>
          <cell r="B3800">
            <v>9.3520000000000003</v>
          </cell>
        </row>
        <row r="3801">
          <cell r="A3801">
            <v>44979</v>
          </cell>
          <cell r="B3801">
            <v>9.6769999999999996</v>
          </cell>
        </row>
        <row r="3802">
          <cell r="A3802">
            <v>44980</v>
          </cell>
          <cell r="B3802">
            <v>11.379</v>
          </cell>
        </row>
        <row r="3803">
          <cell r="A3803">
            <v>44981</v>
          </cell>
          <cell r="B3803">
            <v>11.398</v>
          </cell>
        </row>
        <row r="3804">
          <cell r="A3804">
            <v>44982</v>
          </cell>
          <cell r="B3804">
            <v>11.497</v>
          </cell>
        </row>
        <row r="3805">
          <cell r="A3805">
            <v>44983</v>
          </cell>
          <cell r="B3805">
            <v>11.313000000000001</v>
          </cell>
        </row>
        <row r="3806">
          <cell r="A3806">
            <v>44984</v>
          </cell>
          <cell r="B3806">
            <v>12.542</v>
          </cell>
        </row>
        <row r="3807">
          <cell r="A3807">
            <v>44985</v>
          </cell>
          <cell r="B3807">
            <v>11.878</v>
          </cell>
        </row>
        <row r="3808">
          <cell r="A3808">
            <v>44986</v>
          </cell>
          <cell r="B3808">
            <v>11.631</v>
          </cell>
        </row>
        <row r="3809">
          <cell r="A3809">
            <v>44987</v>
          </cell>
          <cell r="B3809">
            <v>10.855</v>
          </cell>
        </row>
        <row r="3810">
          <cell r="A3810">
            <v>44988</v>
          </cell>
          <cell r="B3810">
            <v>12.427</v>
          </cell>
        </row>
        <row r="3811">
          <cell r="A3811">
            <v>44989</v>
          </cell>
          <cell r="B3811">
            <v>11.893000000000001</v>
          </cell>
        </row>
        <row r="3812">
          <cell r="A3812">
            <v>44990</v>
          </cell>
          <cell r="B3812">
            <v>11.903</v>
          </cell>
        </row>
        <row r="3813">
          <cell r="A3813">
            <v>44991</v>
          </cell>
          <cell r="B3813">
            <v>11.587999999999999</v>
          </cell>
        </row>
        <row r="3814">
          <cell r="A3814">
            <v>44992</v>
          </cell>
          <cell r="B3814">
            <v>11.904999999999999</v>
          </cell>
        </row>
        <row r="3815">
          <cell r="A3815">
            <v>44993</v>
          </cell>
          <cell r="B3815">
            <v>13.601000000000001</v>
          </cell>
        </row>
        <row r="3816">
          <cell r="A3816">
            <v>44994</v>
          </cell>
          <cell r="B3816">
            <v>11.743</v>
          </cell>
        </row>
        <row r="3817">
          <cell r="A3817">
            <v>44995</v>
          </cell>
          <cell r="B3817">
            <v>12.331</v>
          </cell>
        </row>
        <row r="3818">
          <cell r="A3818">
            <v>44996</v>
          </cell>
          <cell r="B3818">
            <v>11.465</v>
          </cell>
        </row>
        <row r="3819">
          <cell r="A3819">
            <v>44997</v>
          </cell>
          <cell r="B3819">
            <v>8.9329999999999998</v>
          </cell>
        </row>
        <row r="3820">
          <cell r="A3820">
            <v>44998</v>
          </cell>
          <cell r="B3820">
            <v>8.7210000000000001</v>
          </cell>
        </row>
        <row r="3821">
          <cell r="A3821">
            <v>44999</v>
          </cell>
          <cell r="B3821">
            <v>9.8089999999999993</v>
          </cell>
        </row>
        <row r="3822">
          <cell r="A3822">
            <v>45000</v>
          </cell>
          <cell r="B3822">
            <v>11.193</v>
          </cell>
        </row>
        <row r="3823">
          <cell r="A3823">
            <v>45001</v>
          </cell>
          <cell r="B3823">
            <v>9.4380000000000006</v>
          </cell>
        </row>
        <row r="3824">
          <cell r="A3824">
            <v>45002</v>
          </cell>
          <cell r="B3824">
            <v>7.7359999999999998</v>
          </cell>
        </row>
        <row r="3825">
          <cell r="A3825">
            <v>45003</v>
          </cell>
          <cell r="B3825">
            <v>6.6040000000000001</v>
          </cell>
        </row>
        <row r="3826">
          <cell r="A3826">
            <v>45004</v>
          </cell>
          <cell r="B3826">
            <v>7.5460000000000003</v>
          </cell>
        </row>
        <row r="3827">
          <cell r="A3827">
            <v>45005</v>
          </cell>
          <cell r="B3827">
            <v>8.5069999999999997</v>
          </cell>
        </row>
        <row r="3828">
          <cell r="A3828">
            <v>45006</v>
          </cell>
          <cell r="B3828">
            <v>7.4859999999999998</v>
          </cell>
        </row>
        <row r="3829">
          <cell r="A3829">
            <v>45007</v>
          </cell>
          <cell r="B3829">
            <v>7.516</v>
          </cell>
        </row>
        <row r="3830">
          <cell r="A3830">
            <v>45008</v>
          </cell>
          <cell r="B3830">
            <v>8.2490000000000006</v>
          </cell>
        </row>
        <row r="3831">
          <cell r="A3831">
            <v>45009</v>
          </cell>
          <cell r="B3831">
            <v>8.0760000000000005</v>
          </cell>
        </row>
        <row r="3832">
          <cell r="A3832">
            <v>45010</v>
          </cell>
          <cell r="B3832">
            <v>3.0289999999999999</v>
          </cell>
        </row>
        <row r="3833">
          <cell r="A3833">
            <v>45011</v>
          </cell>
          <cell r="B3833">
            <v>8.2439999999999998</v>
          </cell>
        </row>
        <row r="3834">
          <cell r="A3834">
            <v>45012</v>
          </cell>
          <cell r="B3834">
            <v>8.0860000000000003</v>
          </cell>
        </row>
        <row r="3835">
          <cell r="A3835">
            <v>45013</v>
          </cell>
          <cell r="B3835">
            <v>9.3810000000000002</v>
          </cell>
        </row>
        <row r="3836">
          <cell r="A3836">
            <v>45014</v>
          </cell>
          <cell r="B3836">
            <v>8.3030000000000008</v>
          </cell>
        </row>
        <row r="3837">
          <cell r="A3837">
            <v>45015</v>
          </cell>
          <cell r="B3837">
            <v>7.0960000000000001</v>
          </cell>
        </row>
        <row r="3838">
          <cell r="A3838">
            <v>45016</v>
          </cell>
          <cell r="B3838">
            <v>7.8949999999999996</v>
          </cell>
        </row>
        <row r="3839">
          <cell r="A3839">
            <v>45017</v>
          </cell>
          <cell r="B3839">
            <v>7.2110000000000003</v>
          </cell>
        </row>
        <row r="3840">
          <cell r="A3840">
            <v>45018</v>
          </cell>
          <cell r="B3840">
            <v>7.6139999999999999</v>
          </cell>
        </row>
        <row r="3841">
          <cell r="A3841">
            <v>45019</v>
          </cell>
          <cell r="B3841">
            <v>8.0389999999999997</v>
          </cell>
        </row>
        <row r="3842">
          <cell r="A3842">
            <v>45020</v>
          </cell>
          <cell r="B3842">
            <v>7.5549999999999997</v>
          </cell>
        </row>
        <row r="3843">
          <cell r="A3843">
            <v>45021</v>
          </cell>
          <cell r="B3843">
            <v>8.3539999999999992</v>
          </cell>
        </row>
        <row r="3844">
          <cell r="A3844">
            <v>45022</v>
          </cell>
          <cell r="B3844">
            <v>7.069</v>
          </cell>
        </row>
        <row r="3845">
          <cell r="A3845">
            <v>45023</v>
          </cell>
          <cell r="B3845">
            <v>6.5019999999999998</v>
          </cell>
        </row>
        <row r="3846">
          <cell r="A3846">
            <v>45024</v>
          </cell>
          <cell r="B3846">
            <v>6.13</v>
          </cell>
        </row>
        <row r="3847">
          <cell r="A3847">
            <v>45025</v>
          </cell>
          <cell r="B3847">
            <v>5.9210000000000003</v>
          </cell>
        </row>
        <row r="3848">
          <cell r="A3848">
            <v>45026</v>
          </cell>
          <cell r="B3848">
            <v>5.9790000000000001</v>
          </cell>
        </row>
        <row r="3849">
          <cell r="A3849">
            <v>45027</v>
          </cell>
          <cell r="B3849">
            <v>8.3040000000000003</v>
          </cell>
        </row>
        <row r="3850">
          <cell r="A3850">
            <v>45028</v>
          </cell>
          <cell r="B3850">
            <v>9.4809999999999999</v>
          </cell>
        </row>
        <row r="3851">
          <cell r="A3851">
            <v>45029</v>
          </cell>
          <cell r="B3851">
            <v>7.7160000000000002</v>
          </cell>
        </row>
        <row r="3852">
          <cell r="A3852">
            <v>45030</v>
          </cell>
          <cell r="B3852">
            <v>8.4819999999999993</v>
          </cell>
        </row>
        <row r="3853">
          <cell r="A3853">
            <v>45031</v>
          </cell>
          <cell r="B3853">
            <v>6.3680000000000003</v>
          </cell>
        </row>
        <row r="3854">
          <cell r="A3854">
            <v>45032</v>
          </cell>
          <cell r="B3854">
            <v>6.3739999999999997</v>
          </cell>
        </row>
        <row r="3855">
          <cell r="A3855">
            <v>45033</v>
          </cell>
          <cell r="B3855">
            <v>6.2190000000000003</v>
          </cell>
        </row>
        <row r="3856">
          <cell r="A3856">
            <v>45034</v>
          </cell>
          <cell r="B3856">
            <v>6.2960000000000003</v>
          </cell>
        </row>
        <row r="3857">
          <cell r="A3857">
            <v>45035</v>
          </cell>
          <cell r="B3857">
            <v>6.4320000000000004</v>
          </cell>
        </row>
        <row r="3858">
          <cell r="A3858">
            <v>45036</v>
          </cell>
          <cell r="B3858">
            <v>6.19</v>
          </cell>
        </row>
        <row r="3859">
          <cell r="A3859">
            <v>45037</v>
          </cell>
          <cell r="B3859">
            <v>7.4560000000000004</v>
          </cell>
        </row>
        <row r="3860">
          <cell r="A3860">
            <v>45038</v>
          </cell>
          <cell r="B3860">
            <v>7.3159999999999998</v>
          </cell>
        </row>
        <row r="3861">
          <cell r="A3861">
            <v>45039</v>
          </cell>
          <cell r="B3861">
            <v>6.415</v>
          </cell>
        </row>
        <row r="3862">
          <cell r="A3862">
            <v>45040</v>
          </cell>
          <cell r="B3862">
            <v>7.9509999999999996</v>
          </cell>
        </row>
        <row r="3863">
          <cell r="A3863">
            <v>45041</v>
          </cell>
          <cell r="B3863">
            <v>7.1669999999999998</v>
          </cell>
        </row>
        <row r="3864">
          <cell r="A3864">
            <v>45042</v>
          </cell>
          <cell r="B3864">
            <v>7.3780000000000001</v>
          </cell>
        </row>
        <row r="3865">
          <cell r="A3865">
            <v>45043</v>
          </cell>
          <cell r="B3865">
            <v>7.6340000000000003</v>
          </cell>
        </row>
        <row r="3866">
          <cell r="A3866">
            <v>45044</v>
          </cell>
          <cell r="B3866">
            <v>5.6239999999999997</v>
          </cell>
        </row>
        <row r="3867">
          <cell r="A3867">
            <v>45045</v>
          </cell>
          <cell r="B3867">
            <v>4.468</v>
          </cell>
        </row>
        <row r="3868">
          <cell r="A3868">
            <v>45046</v>
          </cell>
          <cell r="B3868">
            <v>4.8890000000000002</v>
          </cell>
        </row>
        <row r="3869">
          <cell r="A3869">
            <v>45047</v>
          </cell>
          <cell r="B3869">
            <v>4.4139999999999997</v>
          </cell>
        </row>
        <row r="3870">
          <cell r="A3870">
            <v>45048</v>
          </cell>
          <cell r="B3870">
            <v>4.7110000000000003</v>
          </cell>
        </row>
        <row r="3871">
          <cell r="A3871">
            <v>45049</v>
          </cell>
          <cell r="B3871">
            <v>4.4329999999999998</v>
          </cell>
        </row>
        <row r="3872">
          <cell r="A3872">
            <v>45050</v>
          </cell>
          <cell r="B3872">
            <v>4.9909999999999997</v>
          </cell>
        </row>
        <row r="3873">
          <cell r="A3873">
            <v>45051</v>
          </cell>
          <cell r="B3873">
            <v>4.468</v>
          </cell>
        </row>
        <row r="3874">
          <cell r="A3874">
            <v>45052</v>
          </cell>
          <cell r="B3874">
            <v>4.173</v>
          </cell>
        </row>
        <row r="3875">
          <cell r="A3875">
            <v>45053</v>
          </cell>
          <cell r="B3875">
            <v>3.6739999999999999</v>
          </cell>
        </row>
        <row r="3876">
          <cell r="A3876">
            <v>45054</v>
          </cell>
          <cell r="B3876">
            <v>4.5579999999999998</v>
          </cell>
        </row>
        <row r="3877">
          <cell r="A3877">
            <v>45055</v>
          </cell>
          <cell r="B3877">
            <v>4.6710000000000003</v>
          </cell>
        </row>
        <row r="3878">
          <cell r="A3878">
            <v>45056</v>
          </cell>
          <cell r="B3878">
            <v>4.4349999999999996</v>
          </cell>
        </row>
        <row r="3879">
          <cell r="A3879">
            <v>45057</v>
          </cell>
          <cell r="B3879">
            <v>4.2729999999999997</v>
          </cell>
        </row>
        <row r="3880">
          <cell r="A3880">
            <v>45058</v>
          </cell>
          <cell r="B3880">
            <v>4.1639999999999997</v>
          </cell>
        </row>
        <row r="3881">
          <cell r="A3881">
            <v>45059</v>
          </cell>
          <cell r="B3881">
            <v>4.016</v>
          </cell>
        </row>
        <row r="3882">
          <cell r="A3882">
            <v>45060</v>
          </cell>
          <cell r="B3882">
            <v>3.7320000000000002</v>
          </cell>
        </row>
        <row r="3883">
          <cell r="A3883">
            <v>45061</v>
          </cell>
          <cell r="B3883">
            <v>4.1319999999999997</v>
          </cell>
        </row>
        <row r="3884">
          <cell r="A3884">
            <v>45062</v>
          </cell>
          <cell r="B3884">
            <v>4.0490000000000004</v>
          </cell>
        </row>
        <row r="3885">
          <cell r="A3885">
            <v>45063</v>
          </cell>
          <cell r="B3885">
            <v>3.698</v>
          </cell>
        </row>
        <row r="3886">
          <cell r="A3886">
            <v>45064</v>
          </cell>
          <cell r="B3886">
            <v>3.415</v>
          </cell>
        </row>
        <row r="3887">
          <cell r="A3887">
            <v>45065</v>
          </cell>
          <cell r="B3887">
            <v>3.524</v>
          </cell>
        </row>
        <row r="3888">
          <cell r="A3888">
            <v>45066</v>
          </cell>
          <cell r="B3888">
            <v>3.1259999999999999</v>
          </cell>
        </row>
        <row r="3889">
          <cell r="A3889">
            <v>45067</v>
          </cell>
          <cell r="B3889">
            <v>3.2370000000000001</v>
          </cell>
        </row>
        <row r="3890">
          <cell r="A3890">
            <v>45068</v>
          </cell>
          <cell r="B3890">
            <v>3.4319999999999999</v>
          </cell>
        </row>
        <row r="3891">
          <cell r="A3891">
            <v>45069</v>
          </cell>
          <cell r="B3891">
            <v>3.3029999999999999</v>
          </cell>
        </row>
        <row r="3892">
          <cell r="A3892">
            <v>45070</v>
          </cell>
          <cell r="B3892">
            <v>3.2440000000000002</v>
          </cell>
        </row>
        <row r="3893">
          <cell r="A3893">
            <v>45071</v>
          </cell>
          <cell r="B3893">
            <v>3.206</v>
          </cell>
        </row>
        <row r="3894">
          <cell r="A3894">
            <v>45072</v>
          </cell>
          <cell r="B3894">
            <v>3.008</v>
          </cell>
        </row>
        <row r="3895">
          <cell r="A3895">
            <v>45073</v>
          </cell>
          <cell r="B3895">
            <v>2.7370000000000001</v>
          </cell>
        </row>
        <row r="3896">
          <cell r="A3896">
            <v>45074</v>
          </cell>
          <cell r="B3896">
            <v>2.5169999999999999</v>
          </cell>
        </row>
        <row r="3897">
          <cell r="A3897">
            <v>45075</v>
          </cell>
          <cell r="B3897">
            <v>2.82</v>
          </cell>
        </row>
        <row r="3898">
          <cell r="A3898">
            <v>45076</v>
          </cell>
          <cell r="B3898">
            <v>3.2930000000000001</v>
          </cell>
        </row>
        <row r="3899">
          <cell r="A3899">
            <v>45077</v>
          </cell>
          <cell r="B3899">
            <v>3.2850000000000001</v>
          </cell>
        </row>
        <row r="3900">
          <cell r="A3900">
            <v>45078</v>
          </cell>
          <cell r="B3900">
            <v>3.2810000000000001</v>
          </cell>
        </row>
        <row r="3901">
          <cell r="A3901">
            <v>45079</v>
          </cell>
          <cell r="B3901">
            <v>3.1139999999999999</v>
          </cell>
        </row>
        <row r="3902">
          <cell r="A3902">
            <v>45080</v>
          </cell>
          <cell r="B3902">
            <v>2.7349999999999999</v>
          </cell>
        </row>
        <row r="3903">
          <cell r="A3903">
            <v>45081</v>
          </cell>
          <cell r="B3903">
            <v>2.78</v>
          </cell>
        </row>
        <row r="3904">
          <cell r="A3904">
            <v>45082</v>
          </cell>
          <cell r="B3904">
            <v>3.1680000000000001</v>
          </cell>
        </row>
        <row r="3905">
          <cell r="A3905">
            <v>45083</v>
          </cell>
          <cell r="B3905">
            <v>3.4060000000000001</v>
          </cell>
        </row>
        <row r="3906">
          <cell r="A3906">
            <v>45084</v>
          </cell>
          <cell r="B3906">
            <v>3.0840000000000001</v>
          </cell>
        </row>
        <row r="3907">
          <cell r="A3907">
            <v>45085</v>
          </cell>
          <cell r="B3907">
            <v>2.968</v>
          </cell>
        </row>
        <row r="3908">
          <cell r="A3908">
            <v>45086</v>
          </cell>
          <cell r="B3908">
            <v>2.7949999999999999</v>
          </cell>
        </row>
        <row r="3909">
          <cell r="A3909">
            <v>45087</v>
          </cell>
          <cell r="B3909">
            <v>2.5419999999999998</v>
          </cell>
        </row>
        <row r="3910">
          <cell r="A3910">
            <v>45088</v>
          </cell>
          <cell r="B3910">
            <v>2.7730000000000001</v>
          </cell>
        </row>
        <row r="3911">
          <cell r="A3911">
            <v>45089</v>
          </cell>
          <cell r="B3911">
            <v>3.077</v>
          </cell>
        </row>
        <row r="3912">
          <cell r="A3912">
            <v>45090</v>
          </cell>
          <cell r="B3912">
            <v>2.7050000000000001</v>
          </cell>
        </row>
        <row r="3913">
          <cell r="A3913">
            <v>45091</v>
          </cell>
          <cell r="B3913">
            <v>2.6819999999999999</v>
          </cell>
        </row>
        <row r="3914">
          <cell r="A3914">
            <v>45092</v>
          </cell>
          <cell r="B3914">
            <v>2.7662599999999999</v>
          </cell>
        </row>
        <row r="3915">
          <cell r="A3915">
            <v>45093</v>
          </cell>
          <cell r="B3915">
            <v>2.4910000000000001</v>
          </cell>
        </row>
        <row r="3916">
          <cell r="A3916">
            <v>45094</v>
          </cell>
          <cell r="B3916">
            <v>2.2749999999999999</v>
          </cell>
        </row>
        <row r="3917">
          <cell r="A3917">
            <v>45095</v>
          </cell>
          <cell r="B3917">
            <v>2.4470000000000001</v>
          </cell>
        </row>
        <row r="3918">
          <cell r="A3918">
            <v>45096</v>
          </cell>
          <cell r="B3918">
            <v>2.528</v>
          </cell>
        </row>
        <row r="3919">
          <cell r="A3919">
            <v>45097</v>
          </cell>
          <cell r="B3919">
            <v>2.661</v>
          </cell>
        </row>
        <row r="3920">
          <cell r="A3920">
            <v>45098</v>
          </cell>
          <cell r="B3920">
            <v>2.609</v>
          </cell>
        </row>
        <row r="3921">
          <cell r="A3921">
            <v>45099</v>
          </cell>
          <cell r="B3921">
            <v>2.512</v>
          </cell>
        </row>
        <row r="3922">
          <cell r="A3922">
            <v>45100</v>
          </cell>
          <cell r="B3922">
            <v>2.6030000000000002</v>
          </cell>
        </row>
        <row r="3923">
          <cell r="A3923">
            <v>45101</v>
          </cell>
          <cell r="B3923">
            <v>2.2639999999999998</v>
          </cell>
        </row>
        <row r="3924">
          <cell r="A3924">
            <v>45102</v>
          </cell>
          <cell r="B3924">
            <v>2.4300000000000002</v>
          </cell>
        </row>
        <row r="3925">
          <cell r="A3925">
            <v>45103</v>
          </cell>
          <cell r="B3925">
            <v>2.5579999999999998</v>
          </cell>
        </row>
        <row r="3926">
          <cell r="A3926">
            <v>45104</v>
          </cell>
          <cell r="B3926">
            <v>2.585</v>
          </cell>
        </row>
        <row r="3927">
          <cell r="A3927">
            <v>45105</v>
          </cell>
          <cell r="B3927">
            <v>2.85</v>
          </cell>
        </row>
        <row r="3928">
          <cell r="A3928">
            <v>45106</v>
          </cell>
          <cell r="B3928">
            <v>2.65</v>
          </cell>
        </row>
        <row r="3929">
          <cell r="A3929">
            <v>45107</v>
          </cell>
          <cell r="B3929">
            <v>2.5910000000000002</v>
          </cell>
        </row>
        <row r="3930">
          <cell r="A3930">
            <v>45108</v>
          </cell>
          <cell r="B3930">
            <v>2.4329999999999998</v>
          </cell>
        </row>
        <row r="3931">
          <cell r="A3931">
            <v>45109</v>
          </cell>
          <cell r="B3931">
            <v>2.5070000000000001</v>
          </cell>
        </row>
        <row r="3932">
          <cell r="A3932">
            <v>45110</v>
          </cell>
          <cell r="B3932">
            <v>2.819</v>
          </cell>
        </row>
        <row r="3933">
          <cell r="A3933">
            <v>45111</v>
          </cell>
          <cell r="B3933">
            <v>3.2050000000000001</v>
          </cell>
        </row>
        <row r="3934">
          <cell r="A3934">
            <v>45112</v>
          </cell>
          <cell r="B3934">
            <v>2.8330000000000002</v>
          </cell>
        </row>
        <row r="3935">
          <cell r="A3935">
            <v>45113</v>
          </cell>
          <cell r="B3935">
            <v>2.8929999999999998</v>
          </cell>
        </row>
        <row r="3936">
          <cell r="A3936">
            <v>45114</v>
          </cell>
          <cell r="B3936">
            <v>2.581</v>
          </cell>
        </row>
        <row r="3937">
          <cell r="A3937">
            <v>45115</v>
          </cell>
          <cell r="B3937">
            <v>2.5550000000000002</v>
          </cell>
        </row>
        <row r="3938">
          <cell r="A3938">
            <v>45116</v>
          </cell>
          <cell r="B3938">
            <v>2.395</v>
          </cell>
        </row>
        <row r="3939">
          <cell r="A3939">
            <v>45117</v>
          </cell>
          <cell r="B3939">
            <v>2.7370000000000001</v>
          </cell>
        </row>
        <row r="3940">
          <cell r="A3940">
            <v>45118</v>
          </cell>
          <cell r="B3940">
            <v>2.677</v>
          </cell>
        </row>
        <row r="3941">
          <cell r="A3941">
            <v>45119</v>
          </cell>
          <cell r="B3941">
            <v>2.7770000000000001</v>
          </cell>
        </row>
        <row r="3942">
          <cell r="A3942">
            <v>45120</v>
          </cell>
          <cell r="B3942">
            <v>2.6989999999999998</v>
          </cell>
        </row>
        <row r="3943">
          <cell r="A3943">
            <v>45121</v>
          </cell>
          <cell r="B3943">
            <v>2.8410000000000002</v>
          </cell>
        </row>
        <row r="3944">
          <cell r="A3944">
            <v>45122</v>
          </cell>
          <cell r="B3944">
            <v>2.5419999999999998</v>
          </cell>
        </row>
        <row r="3945">
          <cell r="A3945">
            <v>45123</v>
          </cell>
          <cell r="B3945">
            <v>2.7149999999999999</v>
          </cell>
        </row>
        <row r="3946">
          <cell r="A3946">
            <v>45124</v>
          </cell>
          <cell r="B3946">
            <v>2.9350000000000001</v>
          </cell>
        </row>
        <row r="3947">
          <cell r="A3947">
            <v>45125</v>
          </cell>
          <cell r="B3947">
            <v>2.9169999999999998</v>
          </cell>
        </row>
        <row r="3948">
          <cell r="A3948">
            <v>45126</v>
          </cell>
          <cell r="B3948">
            <v>2.766</v>
          </cell>
        </row>
        <row r="3949">
          <cell r="A3949">
            <v>45127</v>
          </cell>
          <cell r="B3949">
            <v>2.8330000000000002</v>
          </cell>
        </row>
        <row r="3950">
          <cell r="A3950">
            <v>45128</v>
          </cell>
          <cell r="B3950">
            <v>2.7589999999999999</v>
          </cell>
        </row>
        <row r="3951">
          <cell r="A3951">
            <v>45129</v>
          </cell>
          <cell r="B3951">
            <v>2.6739999999999999</v>
          </cell>
        </row>
        <row r="3952">
          <cell r="A3952">
            <v>45130</v>
          </cell>
          <cell r="B3952">
            <v>2.4729999999999999</v>
          </cell>
        </row>
        <row r="3953">
          <cell r="A3953">
            <v>45131</v>
          </cell>
          <cell r="B3953">
            <v>3.069</v>
          </cell>
        </row>
        <row r="3954">
          <cell r="A3954">
            <v>45132</v>
          </cell>
          <cell r="B3954">
            <v>2.7749999999999999</v>
          </cell>
        </row>
        <row r="3955">
          <cell r="A3955">
            <v>45133</v>
          </cell>
          <cell r="B3955">
            <v>2.8069999999999999</v>
          </cell>
        </row>
        <row r="3956">
          <cell r="A3956">
            <v>45134</v>
          </cell>
          <cell r="B3956">
            <v>2.7269999999999999</v>
          </cell>
        </row>
        <row r="3957">
          <cell r="A3957">
            <v>45135</v>
          </cell>
          <cell r="B3957">
            <v>2.6720000000000002</v>
          </cell>
        </row>
        <row r="3958">
          <cell r="A3958">
            <v>45136</v>
          </cell>
          <cell r="B3958">
            <v>2.3159999999999998</v>
          </cell>
        </row>
        <row r="3959">
          <cell r="A3959">
            <v>45137</v>
          </cell>
          <cell r="B3959">
            <v>2.5</v>
          </cell>
        </row>
        <row r="3960">
          <cell r="A3960">
            <v>45138</v>
          </cell>
          <cell r="B3960">
            <v>2.73</v>
          </cell>
        </row>
        <row r="3961">
          <cell r="A3961">
            <v>45139</v>
          </cell>
          <cell r="B3961">
            <v>2.6669999999999998</v>
          </cell>
        </row>
        <row r="3962">
          <cell r="A3962">
            <v>45140</v>
          </cell>
          <cell r="B3962">
            <v>2.637</v>
          </cell>
        </row>
        <row r="3963">
          <cell r="A3963">
            <v>45141</v>
          </cell>
          <cell r="B3963">
            <v>2.677</v>
          </cell>
        </row>
        <row r="3964">
          <cell r="A3964">
            <v>45142</v>
          </cell>
          <cell r="B3964">
            <v>2.754</v>
          </cell>
        </row>
        <row r="3965">
          <cell r="A3965">
            <v>45143</v>
          </cell>
          <cell r="B3965">
            <v>2.6190000000000002</v>
          </cell>
        </row>
        <row r="3966">
          <cell r="A3966">
            <v>45144</v>
          </cell>
          <cell r="B3966">
            <v>2.504</v>
          </cell>
        </row>
        <row r="3967">
          <cell r="A3967">
            <v>45145</v>
          </cell>
          <cell r="B3967">
            <v>2.7</v>
          </cell>
        </row>
        <row r="3968">
          <cell r="A3968">
            <v>45146</v>
          </cell>
          <cell r="B3968">
            <v>2.7639999999999998</v>
          </cell>
        </row>
        <row r="3969">
          <cell r="A3969">
            <v>45147</v>
          </cell>
          <cell r="B3969">
            <v>2.5910000000000002</v>
          </cell>
        </row>
        <row r="3970">
          <cell r="A3970">
            <v>45148</v>
          </cell>
          <cell r="B3970">
            <v>2.6259999999999999</v>
          </cell>
        </row>
        <row r="3971">
          <cell r="A3971">
            <v>45149</v>
          </cell>
          <cell r="B3971">
            <v>2.5350000000000001</v>
          </cell>
        </row>
        <row r="3972">
          <cell r="A3972">
            <v>45150</v>
          </cell>
          <cell r="B3972">
            <v>2.2389999999999999</v>
          </cell>
        </row>
        <row r="3973">
          <cell r="A3973">
            <v>45151</v>
          </cell>
          <cell r="B3973">
            <v>2.395</v>
          </cell>
        </row>
        <row r="3974">
          <cell r="A3974">
            <v>45152</v>
          </cell>
          <cell r="B3974">
            <v>2.7650000000000001</v>
          </cell>
        </row>
        <row r="3975">
          <cell r="A3975">
            <v>45153</v>
          </cell>
          <cell r="B3975">
            <v>2.6989999999999998</v>
          </cell>
        </row>
        <row r="3976">
          <cell r="A3976">
            <v>45154</v>
          </cell>
          <cell r="B3976">
            <v>2.52</v>
          </cell>
        </row>
        <row r="3977">
          <cell r="A3977">
            <v>45155</v>
          </cell>
          <cell r="B3977">
            <v>2.5299999999999998</v>
          </cell>
        </row>
        <row r="3978">
          <cell r="A3978">
            <v>45156</v>
          </cell>
          <cell r="B3978">
            <v>2.585</v>
          </cell>
        </row>
        <row r="3979">
          <cell r="A3979">
            <v>45157</v>
          </cell>
          <cell r="B3979">
            <v>2.3380000000000001</v>
          </cell>
        </row>
        <row r="3980">
          <cell r="A3980">
            <v>45158</v>
          </cell>
          <cell r="B3980">
            <v>2.35</v>
          </cell>
        </row>
        <row r="3981">
          <cell r="A3981">
            <v>45159</v>
          </cell>
          <cell r="B3981">
            <v>2.7160000000000002</v>
          </cell>
        </row>
        <row r="3982">
          <cell r="A3982">
            <v>45160</v>
          </cell>
          <cell r="B3982">
            <v>2.5830000000000002</v>
          </cell>
        </row>
        <row r="3983">
          <cell r="A3983">
            <v>45161</v>
          </cell>
          <cell r="B3983">
            <v>2.64</v>
          </cell>
        </row>
        <row r="3984">
          <cell r="A3984">
            <v>45162</v>
          </cell>
          <cell r="B3984">
            <v>2.6269999999999998</v>
          </cell>
        </row>
        <row r="3985">
          <cell r="A3985">
            <v>45163</v>
          </cell>
          <cell r="B3985">
            <v>2.6920000000000002</v>
          </cell>
        </row>
        <row r="3986">
          <cell r="A3986">
            <v>45164</v>
          </cell>
          <cell r="B3986">
            <v>2.3690000000000002</v>
          </cell>
        </row>
        <row r="3987">
          <cell r="A3987">
            <v>45165</v>
          </cell>
          <cell r="B3987">
            <v>2.3690000000000002</v>
          </cell>
        </row>
        <row r="3988">
          <cell r="A3988">
            <v>45166</v>
          </cell>
          <cell r="B3988">
            <v>2.6110000000000002</v>
          </cell>
        </row>
        <row r="3989">
          <cell r="A3989">
            <v>45167</v>
          </cell>
          <cell r="B3989">
            <v>2.8180000000000001</v>
          </cell>
        </row>
        <row r="3990">
          <cell r="A3990">
            <v>45168</v>
          </cell>
          <cell r="B3990">
            <v>2.7919999999999998</v>
          </cell>
        </row>
        <row r="3991">
          <cell r="A3991">
            <v>45169</v>
          </cell>
          <cell r="B3991">
            <v>2.956</v>
          </cell>
        </row>
        <row r="3992">
          <cell r="A3992">
            <v>45170</v>
          </cell>
          <cell r="B3992">
            <v>2.742</v>
          </cell>
        </row>
        <row r="3993">
          <cell r="A3993">
            <v>45171</v>
          </cell>
          <cell r="B3993">
            <v>2.3809999999999998</v>
          </cell>
        </row>
        <row r="3994">
          <cell r="A3994">
            <v>45172</v>
          </cell>
          <cell r="B3994">
            <v>2.351</v>
          </cell>
        </row>
        <row r="3995">
          <cell r="A3995">
            <v>45173</v>
          </cell>
          <cell r="B3995">
            <v>2.452</v>
          </cell>
        </row>
        <row r="3996">
          <cell r="A3996">
            <v>45174</v>
          </cell>
          <cell r="B3996">
            <v>2.3740000000000001</v>
          </cell>
        </row>
        <row r="3997">
          <cell r="A3997">
            <v>45175</v>
          </cell>
          <cell r="B3997">
            <v>2.4700000000000002</v>
          </cell>
        </row>
        <row r="3998">
          <cell r="A3998">
            <v>45176</v>
          </cell>
          <cell r="B3998">
            <v>2.99</v>
          </cell>
        </row>
        <row r="3999">
          <cell r="A3999">
            <v>45177</v>
          </cell>
          <cell r="B3999">
            <v>2.3479999999999999</v>
          </cell>
        </row>
        <row r="4000">
          <cell r="A4000">
            <v>45178</v>
          </cell>
          <cell r="B4000">
            <v>1.976</v>
          </cell>
        </row>
        <row r="4001">
          <cell r="A4001">
            <v>45179</v>
          </cell>
          <cell r="B4001">
            <v>2.089</v>
          </cell>
        </row>
        <row r="4002">
          <cell r="A4002">
            <v>45180</v>
          </cell>
          <cell r="B4002">
            <v>2.4350000000000001</v>
          </cell>
        </row>
        <row r="4003">
          <cell r="A4003">
            <v>45181</v>
          </cell>
          <cell r="B4003">
            <v>2.552</v>
          </cell>
        </row>
        <row r="4004">
          <cell r="A4004">
            <v>45182</v>
          </cell>
          <cell r="B4004">
            <v>2.625</v>
          </cell>
        </row>
        <row r="4005">
          <cell r="A4005">
            <v>45183</v>
          </cell>
          <cell r="B4005">
            <v>2.6869999999999998</v>
          </cell>
        </row>
        <row r="4006">
          <cell r="A4006">
            <v>45184</v>
          </cell>
          <cell r="B4006">
            <v>2.7120000000000002</v>
          </cell>
        </row>
        <row r="4007">
          <cell r="A4007">
            <v>45185</v>
          </cell>
          <cell r="B4007">
            <v>2.548</v>
          </cell>
        </row>
        <row r="4008">
          <cell r="A4008">
            <v>45186</v>
          </cell>
          <cell r="B4008">
            <v>2.8210000000000002</v>
          </cell>
        </row>
        <row r="4009">
          <cell r="A4009">
            <v>45187</v>
          </cell>
          <cell r="B4009">
            <v>2.859</v>
          </cell>
        </row>
        <row r="4010">
          <cell r="A4010">
            <v>45188</v>
          </cell>
          <cell r="B4010">
            <v>2.9950000000000001</v>
          </cell>
        </row>
        <row r="4011">
          <cell r="A4011">
            <v>45189</v>
          </cell>
          <cell r="B4011">
            <v>3.2989999999999999</v>
          </cell>
        </row>
        <row r="4012">
          <cell r="A4012">
            <v>45190</v>
          </cell>
          <cell r="B4012">
            <v>3.593</v>
          </cell>
        </row>
        <row r="4013">
          <cell r="A4013">
            <v>45191</v>
          </cell>
          <cell r="B4013">
            <v>3.6150000000000002</v>
          </cell>
        </row>
        <row r="4014">
          <cell r="A4014">
            <v>45192</v>
          </cell>
          <cell r="B4014">
            <v>3.3279999999999998</v>
          </cell>
        </row>
        <row r="4015">
          <cell r="A4015">
            <v>45193</v>
          </cell>
          <cell r="B4015">
            <v>3.0859999999999999</v>
          </cell>
        </row>
        <row r="4016">
          <cell r="A4016">
            <v>45194</v>
          </cell>
          <cell r="B4016">
            <v>3.0449999999999999</v>
          </cell>
        </row>
        <row r="4017">
          <cell r="A4017">
            <v>45195</v>
          </cell>
          <cell r="B4017">
            <v>3.1459999999999999</v>
          </cell>
        </row>
        <row r="4018">
          <cell r="A4018">
            <v>45196</v>
          </cell>
          <cell r="B4018">
            <v>3.2970000000000002</v>
          </cell>
        </row>
        <row r="4019">
          <cell r="A4019">
            <v>45197</v>
          </cell>
          <cell r="B4019">
            <v>3.419</v>
          </cell>
        </row>
        <row r="4020">
          <cell r="A4020">
            <v>45198</v>
          </cell>
          <cell r="B4020">
            <v>3.1469999999999998</v>
          </cell>
        </row>
        <row r="4021">
          <cell r="A4021">
            <v>45199</v>
          </cell>
          <cell r="B4021">
            <v>3.081</v>
          </cell>
        </row>
        <row r="4022">
          <cell r="A4022">
            <v>45200</v>
          </cell>
          <cell r="B4022">
            <v>2.9079999999999999</v>
          </cell>
        </row>
        <row r="4023">
          <cell r="A4023">
            <v>45201</v>
          </cell>
          <cell r="B4023">
            <v>3.1989999999999998</v>
          </cell>
        </row>
        <row r="4024">
          <cell r="A4024">
            <v>45202</v>
          </cell>
          <cell r="B4024">
            <v>3.3330000000000002</v>
          </cell>
        </row>
        <row r="4025">
          <cell r="A4025">
            <v>45203</v>
          </cell>
          <cell r="B4025">
            <v>3.524</v>
          </cell>
        </row>
        <row r="4026">
          <cell r="A4026">
            <v>45204</v>
          </cell>
          <cell r="B4026">
            <v>3.5379999999999998</v>
          </cell>
        </row>
        <row r="4027">
          <cell r="A4027">
            <v>45205</v>
          </cell>
          <cell r="B4027">
            <v>3.1520000000000001</v>
          </cell>
        </row>
        <row r="4028">
          <cell r="A4028">
            <v>45206</v>
          </cell>
          <cell r="B4028">
            <v>2.7770000000000001</v>
          </cell>
        </row>
        <row r="4029">
          <cell r="A4029">
            <v>45207</v>
          </cell>
          <cell r="B4029">
            <v>2.8719999999999999</v>
          </cell>
        </row>
        <row r="4030">
          <cell r="A4030">
            <v>45208</v>
          </cell>
          <cell r="B4030">
            <v>3.0990000000000002</v>
          </cell>
        </row>
        <row r="4031">
          <cell r="A4031">
            <v>45209</v>
          </cell>
          <cell r="B4031">
            <v>3.2170000000000001</v>
          </cell>
        </row>
        <row r="4032">
          <cell r="A4032">
            <v>45210</v>
          </cell>
          <cell r="B4032">
            <v>3.2429999999999999</v>
          </cell>
        </row>
        <row r="4033">
          <cell r="A4033">
            <v>45211</v>
          </cell>
          <cell r="B4033">
            <v>3.5739999999999998</v>
          </cell>
        </row>
        <row r="4034">
          <cell r="A4034">
            <v>45212</v>
          </cell>
          <cell r="B4034">
            <v>3.669</v>
          </cell>
        </row>
        <row r="4035">
          <cell r="A4035">
            <v>45213</v>
          </cell>
          <cell r="B4035">
            <v>4.3559999999999999</v>
          </cell>
        </row>
        <row r="4036">
          <cell r="A4036">
            <v>45214</v>
          </cell>
          <cell r="B4036">
            <v>5.6079999999999997</v>
          </cell>
        </row>
        <row r="4037">
          <cell r="A4037">
            <v>45215</v>
          </cell>
          <cell r="B4037">
            <v>7.4089999999999998</v>
          </cell>
        </row>
        <row r="4038">
          <cell r="A4038">
            <v>45216</v>
          </cell>
          <cell r="B4038">
            <v>6.28</v>
          </cell>
        </row>
        <row r="4039">
          <cell r="A4039">
            <v>45217</v>
          </cell>
          <cell r="B4039">
            <v>6.0780000000000003</v>
          </cell>
        </row>
        <row r="4040">
          <cell r="A4040">
            <v>45218</v>
          </cell>
          <cell r="B4040">
            <v>4.718</v>
          </cell>
        </row>
        <row r="4041">
          <cell r="A4041">
            <v>45219</v>
          </cell>
          <cell r="B4041">
            <v>4.4960000000000004</v>
          </cell>
        </row>
        <row r="4042">
          <cell r="A4042">
            <v>45220</v>
          </cell>
          <cell r="B4042">
            <v>5.0970000000000004</v>
          </cell>
        </row>
        <row r="4043">
          <cell r="A4043">
            <v>45221</v>
          </cell>
          <cell r="B4043">
            <v>5.4749999999999996</v>
          </cell>
        </row>
        <row r="4044">
          <cell r="A4044">
            <v>45222</v>
          </cell>
          <cell r="B4044">
            <v>5.9059999999999997</v>
          </cell>
        </row>
        <row r="4045">
          <cell r="A4045">
            <v>45223</v>
          </cell>
          <cell r="B4045">
            <v>5.8579999999999997</v>
          </cell>
        </row>
        <row r="4046">
          <cell r="A4046">
            <v>45224</v>
          </cell>
          <cell r="B4046">
            <v>6.1340000000000003</v>
          </cell>
        </row>
        <row r="4047">
          <cell r="A4047">
            <v>45225</v>
          </cell>
          <cell r="B4047">
            <v>5.5030000000000001</v>
          </cell>
        </row>
        <row r="4048">
          <cell r="A4048">
            <v>45226</v>
          </cell>
          <cell r="B4048">
            <v>5.9939999999999998</v>
          </cell>
        </row>
        <row r="4049">
          <cell r="A4049">
            <v>45227</v>
          </cell>
          <cell r="B4049">
            <v>5.9939999999999998</v>
          </cell>
        </row>
        <row r="4050">
          <cell r="A4050">
            <v>45228</v>
          </cell>
          <cell r="B4050">
            <v>6.1520000000000001</v>
          </cell>
        </row>
        <row r="4051">
          <cell r="A4051">
            <v>45229</v>
          </cell>
          <cell r="B4051">
            <v>6.08</v>
          </cell>
        </row>
        <row r="4052">
          <cell r="A4052">
            <v>45230</v>
          </cell>
          <cell r="B4052">
            <v>6.0650000000000004</v>
          </cell>
        </row>
        <row r="4053">
          <cell r="A4053">
            <v>45231</v>
          </cell>
          <cell r="B4053">
            <v>6.0650000000000004</v>
          </cell>
        </row>
        <row r="4054">
          <cell r="A4054">
            <v>45232</v>
          </cell>
          <cell r="B4054">
            <v>7.891</v>
          </cell>
        </row>
        <row r="4055">
          <cell r="A4055">
            <v>45233</v>
          </cell>
          <cell r="B4055">
            <v>7.5359999999999996</v>
          </cell>
        </row>
        <row r="4056">
          <cell r="A4056">
            <v>45234</v>
          </cell>
          <cell r="B4056">
            <v>7.04</v>
          </cell>
        </row>
        <row r="4057">
          <cell r="A4057">
            <v>45235</v>
          </cell>
          <cell r="B4057">
            <v>7.0960000000000001</v>
          </cell>
        </row>
        <row r="4058">
          <cell r="A4058">
            <v>45236</v>
          </cell>
          <cell r="B4058">
            <v>7.8339999999999996</v>
          </cell>
        </row>
        <row r="4059">
          <cell r="A4059">
            <v>45237</v>
          </cell>
          <cell r="B4059">
            <v>8.0939999999999994</v>
          </cell>
        </row>
        <row r="4060">
          <cell r="A4060">
            <v>45238</v>
          </cell>
          <cell r="B4060">
            <v>8.3190000000000008</v>
          </cell>
        </row>
        <row r="4061">
          <cell r="A4061">
            <v>45239</v>
          </cell>
          <cell r="B4061">
            <v>8.9870000000000001</v>
          </cell>
        </row>
        <row r="4062">
          <cell r="A4062">
            <v>45240</v>
          </cell>
          <cell r="B4062">
            <v>8.9169999999999998</v>
          </cell>
        </row>
        <row r="4063">
          <cell r="A4063">
            <v>45241</v>
          </cell>
          <cell r="B4063">
            <v>8.7509999999999994</v>
          </cell>
        </row>
        <row r="4064">
          <cell r="A4064">
            <v>45242</v>
          </cell>
          <cell r="B4064">
            <v>8.3580000000000005</v>
          </cell>
        </row>
        <row r="4065">
          <cell r="A4065">
            <v>45243</v>
          </cell>
          <cell r="B4065">
            <v>7.3380000000000001</v>
          </cell>
        </row>
        <row r="4066">
          <cell r="A4066">
            <v>45244</v>
          </cell>
          <cell r="B4066">
            <v>7.7779999999999996</v>
          </cell>
        </row>
        <row r="4067">
          <cell r="A4067">
            <v>45245</v>
          </cell>
          <cell r="B4067">
            <v>8.2590000000000003</v>
          </cell>
        </row>
        <row r="4068">
          <cell r="A4068">
            <v>45246</v>
          </cell>
          <cell r="B4068">
            <v>9.6820000000000004</v>
          </cell>
        </row>
        <row r="4069">
          <cell r="A4069">
            <v>45247</v>
          </cell>
          <cell r="B4069">
            <v>9.2260000000000009</v>
          </cell>
        </row>
        <row r="4070">
          <cell r="A4070">
            <v>45248</v>
          </cell>
          <cell r="B4070">
            <v>6.89</v>
          </cell>
        </row>
        <row r="4071">
          <cell r="A4071">
            <v>45249</v>
          </cell>
          <cell r="B4071">
            <v>7.226</v>
          </cell>
        </row>
        <row r="4072">
          <cell r="A4072">
            <v>45250</v>
          </cell>
          <cell r="B4072">
            <v>7.8680000000000003</v>
          </cell>
        </row>
        <row r="4073">
          <cell r="A4073">
            <v>45251</v>
          </cell>
          <cell r="B4073">
            <v>8.6880000000000006</v>
          </cell>
        </row>
        <row r="4074">
          <cell r="A4074">
            <v>45252</v>
          </cell>
          <cell r="B4074">
            <v>8.9610000000000003</v>
          </cell>
        </row>
        <row r="4075">
          <cell r="A4075">
            <v>45253</v>
          </cell>
          <cell r="B4075">
            <v>7.9580000000000002</v>
          </cell>
        </row>
        <row r="4076">
          <cell r="A4076">
            <v>45254</v>
          </cell>
          <cell r="B4076">
            <v>9.4239999999999995</v>
          </cell>
        </row>
        <row r="4077">
          <cell r="A4077">
            <v>45255</v>
          </cell>
          <cell r="B4077">
            <v>11.233000000000001</v>
          </cell>
        </row>
        <row r="4078">
          <cell r="A4078">
            <v>45256</v>
          </cell>
          <cell r="B4078">
            <v>10.443</v>
          </cell>
        </row>
        <row r="4079">
          <cell r="A4079">
            <v>45257</v>
          </cell>
          <cell r="B4079">
            <v>9.9269999999999996</v>
          </cell>
        </row>
        <row r="4080">
          <cell r="A4080">
            <v>45258</v>
          </cell>
          <cell r="B4080">
            <v>11.179</v>
          </cell>
        </row>
        <row r="4081">
          <cell r="A4081">
            <v>45259</v>
          </cell>
          <cell r="B4081">
            <v>12.43</v>
          </cell>
        </row>
        <row r="4082">
          <cell r="A4082">
            <v>45260</v>
          </cell>
          <cell r="B4082">
            <v>14.894</v>
          </cell>
        </row>
        <row r="4083">
          <cell r="A4083">
            <v>45261</v>
          </cell>
          <cell r="B4083">
            <v>15.49</v>
          </cell>
        </row>
        <row r="4084">
          <cell r="A4084">
            <v>45262</v>
          </cell>
          <cell r="B4084">
            <v>14.86</v>
          </cell>
        </row>
        <row r="4085">
          <cell r="A4085">
            <v>45263</v>
          </cell>
          <cell r="B4085">
            <v>11.693</v>
          </cell>
        </row>
        <row r="4086">
          <cell r="A4086">
            <v>45264</v>
          </cell>
          <cell r="B4086">
            <v>11.509</v>
          </cell>
        </row>
        <row r="4087">
          <cell r="A4087">
            <v>45265</v>
          </cell>
          <cell r="B4087">
            <v>12.000999999999999</v>
          </cell>
        </row>
        <row r="4088">
          <cell r="A4088">
            <v>45266</v>
          </cell>
          <cell r="B4088">
            <v>12.871</v>
          </cell>
        </row>
        <row r="4089">
          <cell r="A4089">
            <v>45267</v>
          </cell>
          <cell r="B4089">
            <v>11.167</v>
          </cell>
        </row>
        <row r="4090">
          <cell r="A4090">
            <v>45268</v>
          </cell>
          <cell r="B4090">
            <v>10.167999999999999</v>
          </cell>
        </row>
        <row r="4091">
          <cell r="A4091">
            <v>45269</v>
          </cell>
          <cell r="B4091">
            <v>8.9700000000000006</v>
          </cell>
        </row>
        <row r="4092">
          <cell r="A4092">
            <v>45270</v>
          </cell>
          <cell r="B4092">
            <v>8.77</v>
          </cell>
        </row>
        <row r="4093">
          <cell r="A4093">
            <v>45271</v>
          </cell>
          <cell r="B4093">
            <v>8.8629999999999995</v>
          </cell>
        </row>
        <row r="4094">
          <cell r="A4094">
            <v>45272</v>
          </cell>
          <cell r="B4094">
            <v>8.9990000000000006</v>
          </cell>
        </row>
        <row r="4095">
          <cell r="A4095">
            <v>45273</v>
          </cell>
          <cell r="B4095">
            <v>10.475</v>
          </cell>
        </row>
        <row r="4096">
          <cell r="A4096">
            <v>45274</v>
          </cell>
          <cell r="B4096">
            <v>10.603</v>
          </cell>
        </row>
        <row r="4097">
          <cell r="A4097">
            <v>45275</v>
          </cell>
          <cell r="B4097">
            <v>10.117000000000001</v>
          </cell>
        </row>
        <row r="4098">
          <cell r="A4098">
            <v>45276</v>
          </cell>
          <cell r="B4098">
            <v>8.5280000000000005</v>
          </cell>
        </row>
        <row r="4099">
          <cell r="A4099">
            <v>45277</v>
          </cell>
          <cell r="B4099">
            <v>8.4700000000000006</v>
          </cell>
        </row>
        <row r="4100">
          <cell r="A4100">
            <v>45278</v>
          </cell>
          <cell r="B4100">
            <v>8.407</v>
          </cell>
        </row>
        <row r="4101">
          <cell r="A4101">
            <v>45279</v>
          </cell>
          <cell r="B4101">
            <v>8.7579999999999991</v>
          </cell>
        </row>
        <row r="4102">
          <cell r="A4102">
            <v>45280</v>
          </cell>
          <cell r="B4102">
            <v>9.359</v>
          </cell>
        </row>
        <row r="4103">
          <cell r="A4103">
            <v>45281</v>
          </cell>
          <cell r="B4103">
            <v>8.5009999999999994</v>
          </cell>
        </row>
        <row r="4104">
          <cell r="A4104">
            <v>45282</v>
          </cell>
          <cell r="B4104">
            <v>8.5739999999999998</v>
          </cell>
        </row>
        <row r="4105">
          <cell r="A4105">
            <v>45283</v>
          </cell>
          <cell r="B4105">
            <v>8.0020000000000007</v>
          </cell>
        </row>
        <row r="4106">
          <cell r="A4106">
            <v>45284</v>
          </cell>
          <cell r="B4106">
            <v>6.9610000000000003</v>
          </cell>
        </row>
        <row r="4107">
          <cell r="A4107">
            <v>45285</v>
          </cell>
          <cell r="B4107">
            <v>6.6449999999999996</v>
          </cell>
        </row>
        <row r="4108">
          <cell r="A4108">
            <v>45286</v>
          </cell>
          <cell r="B4108">
            <v>8.3659999999999997</v>
          </cell>
        </row>
        <row r="4109">
          <cell r="A4109">
            <v>45287</v>
          </cell>
          <cell r="B4109">
            <v>8.5730000000000004</v>
          </cell>
        </row>
        <row r="4110">
          <cell r="A4110">
            <v>45288</v>
          </cell>
          <cell r="B4110">
            <v>8.7040000000000006</v>
          </cell>
        </row>
        <row r="4111">
          <cell r="A4111">
            <v>45289</v>
          </cell>
          <cell r="B4111">
            <v>9.1259999999999994</v>
          </cell>
        </row>
        <row r="4112">
          <cell r="A4112">
            <v>45290</v>
          </cell>
          <cell r="B4112">
            <v>8.8870000000000005</v>
          </cell>
        </row>
        <row r="4113">
          <cell r="A4113">
            <v>45291</v>
          </cell>
          <cell r="B4113">
            <v>9.7059999999999995</v>
          </cell>
        </row>
        <row r="4114">
          <cell r="A4114">
            <v>45292</v>
          </cell>
          <cell r="B4114">
            <v>9.4369999999999994</v>
          </cell>
        </row>
        <row r="4115">
          <cell r="A4115">
            <v>45293</v>
          </cell>
          <cell r="B4115">
            <v>8.86</v>
          </cell>
        </row>
        <row r="4116">
          <cell r="A4116">
            <v>45294</v>
          </cell>
          <cell r="B4116">
            <v>9.5340000000000007</v>
          </cell>
        </row>
        <row r="4117">
          <cell r="A4117">
            <v>45295</v>
          </cell>
          <cell r="B4117">
            <v>11.103999999999999</v>
          </cell>
        </row>
        <row r="4118">
          <cell r="A4118">
            <v>45296</v>
          </cell>
          <cell r="B4118">
            <v>11.04</v>
          </cell>
        </row>
        <row r="4119">
          <cell r="A4119">
            <v>45297</v>
          </cell>
          <cell r="B4119">
            <v>11.138</v>
          </cell>
        </row>
        <row r="4120">
          <cell r="A4120">
            <v>45298</v>
          </cell>
          <cell r="B4120">
            <v>12.599</v>
          </cell>
        </row>
        <row r="4121">
          <cell r="A4121">
            <v>45299</v>
          </cell>
          <cell r="B4121">
            <v>14.972</v>
          </cell>
        </row>
        <row r="4122">
          <cell r="A4122">
            <v>45300</v>
          </cell>
          <cell r="B4122">
            <v>15.718999999999999</v>
          </cell>
        </row>
        <row r="4123">
          <cell r="A4123">
            <v>45301</v>
          </cell>
          <cell r="B4123">
            <v>15.427</v>
          </cell>
        </row>
        <row r="4124">
          <cell r="A4124">
            <v>45302</v>
          </cell>
          <cell r="B4124">
            <v>14.398</v>
          </cell>
        </row>
        <row r="4125">
          <cell r="A4125">
            <v>45303</v>
          </cell>
          <cell r="B4125">
            <v>13.696999999999999</v>
          </cell>
        </row>
        <row r="4126">
          <cell r="A4126">
            <v>45304</v>
          </cell>
          <cell r="B4126">
            <v>13.241</v>
          </cell>
        </row>
        <row r="4127">
          <cell r="A4127">
            <v>45305</v>
          </cell>
          <cell r="B4127">
            <v>12.595000000000001</v>
          </cell>
        </row>
        <row r="4128">
          <cell r="A4128">
            <v>45306</v>
          </cell>
          <cell r="B4128">
            <v>14.423</v>
          </cell>
        </row>
        <row r="4129">
          <cell r="A4129">
            <v>45307</v>
          </cell>
          <cell r="B4129">
            <v>15.18</v>
          </cell>
        </row>
        <row r="4130">
          <cell r="A4130">
            <v>45308</v>
          </cell>
          <cell r="B4130">
            <v>16.202000000000002</v>
          </cell>
        </row>
        <row r="4131">
          <cell r="A4131">
            <v>45309</v>
          </cell>
          <cell r="B4131">
            <v>16.753</v>
          </cell>
        </row>
        <row r="4132">
          <cell r="A4132">
            <v>45310</v>
          </cell>
          <cell r="B4132">
            <v>15.746</v>
          </cell>
        </row>
        <row r="4133">
          <cell r="A4133">
            <v>45311</v>
          </cell>
          <cell r="B4133">
            <v>13.563000000000001</v>
          </cell>
        </row>
        <row r="4134">
          <cell r="A4134">
            <v>45312</v>
          </cell>
          <cell r="B4134">
            <v>10.773999999999999</v>
          </cell>
        </row>
        <row r="4135">
          <cell r="A4135">
            <v>45313</v>
          </cell>
          <cell r="B4135">
            <v>10.757</v>
          </cell>
        </row>
        <row r="4136">
          <cell r="A4136">
            <v>45314</v>
          </cell>
          <cell r="B4136">
            <v>10.413</v>
          </cell>
        </row>
        <row r="4137">
          <cell r="A4137">
            <v>45315</v>
          </cell>
          <cell r="B4137">
            <v>9.5920000000000005</v>
          </cell>
        </row>
        <row r="4138">
          <cell r="A4138">
            <v>45316</v>
          </cell>
          <cell r="B4138">
            <v>9.0679999999999996</v>
          </cell>
        </row>
        <row r="4139">
          <cell r="A4139">
            <v>45317</v>
          </cell>
          <cell r="B4139">
            <v>9.9019999999999992</v>
          </cell>
        </row>
        <row r="4140">
          <cell r="A4140">
            <v>45318</v>
          </cell>
          <cell r="B4140">
            <v>10.807</v>
          </cell>
        </row>
        <row r="4141">
          <cell r="A4141">
            <v>45319</v>
          </cell>
          <cell r="B4141">
            <v>9.4049999999999994</v>
          </cell>
        </row>
        <row r="4142">
          <cell r="A4142">
            <v>45320</v>
          </cell>
          <cell r="B4142">
            <v>8.99</v>
          </cell>
        </row>
        <row r="4143">
          <cell r="A4143">
            <v>45321</v>
          </cell>
          <cell r="B4143">
            <v>10.46</v>
          </cell>
        </row>
        <row r="4144">
          <cell r="A4144">
            <v>45322</v>
          </cell>
          <cell r="B4144">
            <v>10.789</v>
          </cell>
        </row>
        <row r="4145">
          <cell r="A4145">
            <v>45323</v>
          </cell>
          <cell r="B4145">
            <v>10.318</v>
          </cell>
        </row>
        <row r="4146">
          <cell r="A4146">
            <v>45324</v>
          </cell>
          <cell r="B4146">
            <v>9.59</v>
          </cell>
        </row>
        <row r="4147">
          <cell r="A4147">
            <v>45325</v>
          </cell>
          <cell r="B4147">
            <v>8.1389999999999993</v>
          </cell>
        </row>
        <row r="4148">
          <cell r="A4148">
            <v>45326</v>
          </cell>
          <cell r="B4148">
            <v>8.1920000000000002</v>
          </cell>
        </row>
        <row r="4149">
          <cell r="A4149">
            <v>45327</v>
          </cell>
          <cell r="B4149">
            <v>9.1739999999999995</v>
          </cell>
        </row>
        <row r="4150">
          <cell r="A4150">
            <v>45328</v>
          </cell>
          <cell r="B4150">
            <v>9.0210000000000008</v>
          </cell>
        </row>
        <row r="4151">
          <cell r="A4151">
            <v>45329</v>
          </cell>
          <cell r="B4151">
            <v>10.175000000000001</v>
          </cell>
        </row>
        <row r="4152">
          <cell r="A4152">
            <v>45330</v>
          </cell>
          <cell r="B4152">
            <v>9.7759999999999998</v>
          </cell>
        </row>
        <row r="4153">
          <cell r="A4153">
            <v>45331</v>
          </cell>
          <cell r="B4153">
            <v>8.64</v>
          </cell>
        </row>
        <row r="4154">
          <cell r="A4154">
            <v>45332</v>
          </cell>
          <cell r="B4154">
            <v>8.4939999999999998</v>
          </cell>
        </row>
        <row r="4155">
          <cell r="A4155">
            <v>45333</v>
          </cell>
          <cell r="B4155">
            <v>8.9160000000000004</v>
          </cell>
        </row>
        <row r="4156">
          <cell r="A4156">
            <v>45334</v>
          </cell>
          <cell r="B4156">
            <v>10.193</v>
          </cell>
        </row>
        <row r="4157">
          <cell r="A4157">
            <v>45335</v>
          </cell>
          <cell r="B4157">
            <v>10.012</v>
          </cell>
        </row>
        <row r="4158">
          <cell r="A4158">
            <v>45336</v>
          </cell>
          <cell r="B4158">
            <v>8.0549999999999997</v>
          </cell>
        </row>
        <row r="4159">
          <cell r="A4159">
            <v>45337</v>
          </cell>
          <cell r="B4159">
            <v>7.0590000000000002</v>
          </cell>
        </row>
        <row r="4160">
          <cell r="A4160">
            <v>45338</v>
          </cell>
          <cell r="B4160">
            <v>7.8280000000000003</v>
          </cell>
        </row>
        <row r="4161">
          <cell r="A4161">
            <v>45339</v>
          </cell>
          <cell r="B4161">
            <v>7.4950000000000001</v>
          </cell>
        </row>
        <row r="4162">
          <cell r="A4162">
            <v>45340</v>
          </cell>
          <cell r="B4162">
            <v>6.94</v>
          </cell>
        </row>
        <row r="4163">
          <cell r="A4163">
            <v>45341</v>
          </cell>
          <cell r="B4163">
            <v>8.1289999999999996</v>
          </cell>
        </row>
        <row r="4164">
          <cell r="A4164">
            <v>45342</v>
          </cell>
          <cell r="B4164">
            <v>8.6050000000000004</v>
          </cell>
        </row>
        <row r="4165">
          <cell r="A4165">
            <v>45343</v>
          </cell>
          <cell r="B4165">
            <v>9.0220000000000002</v>
          </cell>
        </row>
        <row r="4166">
          <cell r="A4166">
            <v>45344</v>
          </cell>
          <cell r="B4166">
            <v>10.707000000000001</v>
          </cell>
        </row>
        <row r="4167">
          <cell r="A4167">
            <v>45345</v>
          </cell>
          <cell r="B4167">
            <v>11.692</v>
          </cell>
        </row>
        <row r="4168">
          <cell r="A4168">
            <v>45346</v>
          </cell>
          <cell r="B4168">
            <v>10.99</v>
          </cell>
        </row>
        <row r="4169">
          <cell r="A4169">
            <v>45347</v>
          </cell>
          <cell r="B4169">
            <v>11.744999999999999</v>
          </cell>
        </row>
        <row r="4170">
          <cell r="A4170">
            <v>45348</v>
          </cell>
          <cell r="B4170">
            <v>12.106999999999999</v>
          </cell>
        </row>
        <row r="4171">
          <cell r="A4171">
            <v>45349</v>
          </cell>
          <cell r="B4171">
            <v>11.926</v>
          </cell>
        </row>
        <row r="4172">
          <cell r="A4172">
            <v>45350</v>
          </cell>
          <cell r="B4172">
            <v>10.263999999999999</v>
          </cell>
        </row>
        <row r="4173">
          <cell r="A4173">
            <v>45351</v>
          </cell>
          <cell r="B4173">
            <v>10.01</v>
          </cell>
        </row>
        <row r="4174">
          <cell r="A4174">
            <v>45352</v>
          </cell>
          <cell r="B4174">
            <v>11.625</v>
          </cell>
        </row>
        <row r="4175">
          <cell r="A4175">
            <v>45353</v>
          </cell>
          <cell r="B4175">
            <v>11.746</v>
          </cell>
        </row>
        <row r="4176">
          <cell r="A4176">
            <v>45354</v>
          </cell>
          <cell r="B4176">
            <v>10.704000000000001</v>
          </cell>
        </row>
        <row r="4177">
          <cell r="A4177">
            <v>45355</v>
          </cell>
          <cell r="B4177">
            <v>12.021000000000001</v>
          </cell>
        </row>
        <row r="4178">
          <cell r="A4178">
            <v>45356</v>
          </cell>
          <cell r="B4178">
            <v>10.384</v>
          </cell>
        </row>
        <row r="4179">
          <cell r="A4179">
            <v>45357</v>
          </cell>
          <cell r="B4179">
            <v>10.244999999999999</v>
          </cell>
        </row>
        <row r="4180">
          <cell r="A4180">
            <v>45358</v>
          </cell>
          <cell r="B4180">
            <v>10.381</v>
          </cell>
        </row>
        <row r="4181">
          <cell r="A4181">
            <v>45359</v>
          </cell>
          <cell r="B4181">
            <v>10.456</v>
          </cell>
        </row>
        <row r="4182">
          <cell r="A4182">
            <v>45360</v>
          </cell>
          <cell r="B4182">
            <v>9.4320000000000004</v>
          </cell>
        </row>
        <row r="4183">
          <cell r="A4183">
            <v>45361</v>
          </cell>
          <cell r="B4183">
            <v>8.577</v>
          </cell>
        </row>
        <row r="4184">
          <cell r="A4184">
            <v>45362</v>
          </cell>
          <cell r="B4184">
            <v>9.6389999999999993</v>
          </cell>
        </row>
        <row r="4185">
          <cell r="A4185">
            <v>45363</v>
          </cell>
          <cell r="B4185">
            <v>8.7729999999999997</v>
          </cell>
        </row>
        <row r="4186">
          <cell r="A4186">
            <v>45364</v>
          </cell>
          <cell r="B4186">
            <v>8.0440000000000005</v>
          </cell>
        </row>
        <row r="4187">
          <cell r="A4187">
            <v>45365</v>
          </cell>
          <cell r="B4187">
            <v>7.9139999999999997</v>
          </cell>
        </row>
        <row r="4188">
          <cell r="A4188">
            <v>45366</v>
          </cell>
          <cell r="B4188">
            <v>7.3390000000000004</v>
          </cell>
        </row>
        <row r="4189">
          <cell r="A4189">
            <v>45367</v>
          </cell>
          <cell r="B4189">
            <v>8.24</v>
          </cell>
        </row>
        <row r="4190">
          <cell r="A4190">
            <v>45368</v>
          </cell>
          <cell r="B4190">
            <v>6.7110000000000003</v>
          </cell>
        </row>
        <row r="4191">
          <cell r="A4191">
            <v>45369</v>
          </cell>
          <cell r="B4191">
            <v>6.8949999999999996</v>
          </cell>
        </row>
        <row r="4192">
          <cell r="A4192">
            <v>45370</v>
          </cell>
          <cell r="B4192">
            <v>6.5739999999999998</v>
          </cell>
        </row>
        <row r="4193">
          <cell r="A4193">
            <v>45371</v>
          </cell>
          <cell r="B4193">
            <v>6.3949999999999996</v>
          </cell>
        </row>
        <row r="4194">
          <cell r="A4194">
            <v>45372</v>
          </cell>
          <cell r="B4194">
            <v>6.952</v>
          </cell>
        </row>
        <row r="4195">
          <cell r="A4195">
            <v>45373</v>
          </cell>
          <cell r="B4195">
            <v>7.6150000000000002</v>
          </cell>
        </row>
        <row r="4196">
          <cell r="A4196">
            <v>45374</v>
          </cell>
          <cell r="B4196">
            <v>8.5960000000000001</v>
          </cell>
        </row>
        <row r="4197">
          <cell r="A4197">
            <v>45375</v>
          </cell>
          <cell r="B4197">
            <v>7.8230000000000004</v>
          </cell>
        </row>
        <row r="4198">
          <cell r="A4198">
            <v>45376</v>
          </cell>
          <cell r="B4198">
            <v>7.9290000000000003</v>
          </cell>
        </row>
        <row r="4199">
          <cell r="A4199">
            <v>45377</v>
          </cell>
          <cell r="B4199">
            <v>9.0180000000000007</v>
          </cell>
        </row>
        <row r="4200">
          <cell r="A4200">
            <v>45378</v>
          </cell>
          <cell r="B4200">
            <v>8.1719999999999988</v>
          </cell>
        </row>
        <row r="4201">
          <cell r="A4201">
            <v>45379</v>
          </cell>
          <cell r="B4201">
            <v>9.5410000000000004</v>
          </cell>
        </row>
        <row r="4202">
          <cell r="A4202">
            <v>45380</v>
          </cell>
          <cell r="B4202">
            <v>10.423</v>
          </cell>
        </row>
        <row r="4203">
          <cell r="A4203">
            <v>45381</v>
          </cell>
          <cell r="B4203">
            <v>8.3219999999999992</v>
          </cell>
        </row>
        <row r="4204">
          <cell r="A4204">
            <v>45382</v>
          </cell>
          <cell r="B4204">
            <v>6.9109999999999996</v>
          </cell>
        </row>
        <row r="4205">
          <cell r="A4205">
            <v>45383</v>
          </cell>
          <cell r="B4205">
            <v>7.34</v>
          </cell>
        </row>
        <row r="4206">
          <cell r="A4206">
            <v>45384</v>
          </cell>
          <cell r="B4206">
            <v>7.1150000000000002</v>
          </cell>
        </row>
        <row r="4207">
          <cell r="A4207">
            <v>45385</v>
          </cell>
          <cell r="B4207">
            <v>7.55</v>
          </cell>
        </row>
        <row r="4208">
          <cell r="A4208">
            <v>45386</v>
          </cell>
          <cell r="B4208">
            <v>7.2</v>
          </cell>
        </row>
        <row r="4209">
          <cell r="A4209">
            <v>45387</v>
          </cell>
          <cell r="B4209">
            <v>6.76</v>
          </cell>
        </row>
        <row r="4210">
          <cell r="A4210">
            <v>45388</v>
          </cell>
          <cell r="B4210">
            <v>5.907</v>
          </cell>
        </row>
        <row r="4211">
          <cell r="A4211">
            <v>45389</v>
          </cell>
          <cell r="B4211">
            <v>5.3410000000000002</v>
          </cell>
        </row>
        <row r="4212">
          <cell r="A4212">
            <v>45390</v>
          </cell>
          <cell r="B4212">
            <v>5.7919999999999998</v>
          </cell>
        </row>
        <row r="4213">
          <cell r="A4213">
            <v>45391</v>
          </cell>
          <cell r="B4213">
            <v>6.63</v>
          </cell>
        </row>
        <row r="4214">
          <cell r="A4214">
            <v>45392</v>
          </cell>
          <cell r="B4214">
            <v>7.5369999999999999</v>
          </cell>
        </row>
        <row r="4215">
          <cell r="A4215">
            <v>45393</v>
          </cell>
          <cell r="B4215">
            <v>7.9989999999999997</v>
          </cell>
        </row>
        <row r="4216">
          <cell r="A4216">
            <v>45394</v>
          </cell>
          <cell r="B4216">
            <v>5.99</v>
          </cell>
        </row>
        <row r="4217">
          <cell r="A4217">
            <v>45395</v>
          </cell>
          <cell r="B4217">
            <v>4.84</v>
          </cell>
        </row>
        <row r="4218">
          <cell r="A4218">
            <v>45396</v>
          </cell>
          <cell r="B4218">
            <v>4.8330000000000002</v>
          </cell>
        </row>
        <row r="4219">
          <cell r="A4219">
            <v>45397</v>
          </cell>
          <cell r="B4219">
            <v>5.6209999999999996</v>
          </cell>
        </row>
        <row r="4220">
          <cell r="A4220">
            <v>45398</v>
          </cell>
          <cell r="B4220">
            <v>7.194</v>
          </cell>
        </row>
        <row r="4221">
          <cell r="A4221">
            <v>45399</v>
          </cell>
          <cell r="B4221">
            <v>6.8949999999999996</v>
          </cell>
        </row>
        <row r="4222">
          <cell r="A4222">
            <v>45400</v>
          </cell>
          <cell r="B4222">
            <v>7.5880000000000001</v>
          </cell>
        </row>
        <row r="4223">
          <cell r="A4223">
            <v>45401</v>
          </cell>
          <cell r="B4223">
            <v>7.0229999999999997</v>
          </cell>
        </row>
        <row r="4224">
          <cell r="A4224">
            <v>45402</v>
          </cell>
          <cell r="B4224">
            <v>7.1319999999999997</v>
          </cell>
        </row>
        <row r="4225">
          <cell r="A4225">
            <v>45403</v>
          </cell>
          <cell r="B4225">
            <v>5.7919999999999998</v>
          </cell>
        </row>
        <row r="4226">
          <cell r="A4226">
            <v>45404</v>
          </cell>
          <cell r="B4226">
            <v>6.0010000000000003</v>
          </cell>
        </row>
        <row r="4227">
          <cell r="A4227">
            <v>45405</v>
          </cell>
          <cell r="B4227">
            <v>7.694</v>
          </cell>
        </row>
        <row r="4228">
          <cell r="A4228">
            <v>45406</v>
          </cell>
          <cell r="B4228">
            <v>6.577</v>
          </cell>
        </row>
        <row r="4229">
          <cell r="A4229">
            <v>45407</v>
          </cell>
          <cell r="B4229">
            <v>6.681</v>
          </cell>
        </row>
        <row r="4230">
          <cell r="A4230">
            <v>45408</v>
          </cell>
          <cell r="B4230">
            <v>7.5350000000000001</v>
          </cell>
        </row>
        <row r="4231">
          <cell r="A4231">
            <v>45409</v>
          </cell>
          <cell r="B4231">
            <v>7.3529999999999998</v>
          </cell>
        </row>
        <row r="4232">
          <cell r="A4232">
            <v>45410</v>
          </cell>
          <cell r="B4232">
            <v>7.6790000000000003</v>
          </cell>
        </row>
        <row r="4233">
          <cell r="A4233">
            <v>45411</v>
          </cell>
          <cell r="B4233">
            <v>6.9470000000000001</v>
          </cell>
        </row>
        <row r="4234">
          <cell r="A4234">
            <v>45412</v>
          </cell>
          <cell r="B4234">
            <v>7.1629999999999994</v>
          </cell>
        </row>
        <row r="4235">
          <cell r="A4235">
            <v>45413</v>
          </cell>
          <cell r="B4235">
            <v>6.48</v>
          </cell>
        </row>
        <row r="4236">
          <cell r="A4236">
            <v>45414</v>
          </cell>
          <cell r="B4236">
            <v>5.9560000000000004</v>
          </cell>
        </row>
        <row r="4237">
          <cell r="A4237">
            <v>45415</v>
          </cell>
          <cell r="B4237">
            <v>6.5909999999999993</v>
          </cell>
        </row>
        <row r="4238">
          <cell r="A4238">
            <v>45416</v>
          </cell>
          <cell r="B4238">
            <v>6.4260000000000002</v>
          </cell>
        </row>
        <row r="4239">
          <cell r="A4239">
            <v>45417</v>
          </cell>
          <cell r="B4239">
            <v>4.843</v>
          </cell>
        </row>
        <row r="4240">
          <cell r="A4240">
            <v>45418</v>
          </cell>
          <cell r="B4240">
            <v>4.9429999999999996</v>
          </cell>
        </row>
        <row r="4241">
          <cell r="A4241">
            <v>45419</v>
          </cell>
          <cell r="B4241">
            <v>4.7189999999999994</v>
          </cell>
        </row>
        <row r="4242">
          <cell r="A4242">
            <v>45420</v>
          </cell>
          <cell r="B4242">
            <v>4.165</v>
          </cell>
        </row>
        <row r="4243">
          <cell r="A4243">
            <v>45421</v>
          </cell>
          <cell r="B4243">
            <v>3.839</v>
          </cell>
        </row>
        <row r="4244">
          <cell r="A4244">
            <v>45422</v>
          </cell>
          <cell r="B4244">
            <v>3.528</v>
          </cell>
        </row>
        <row r="4245">
          <cell r="A4245">
            <v>45423</v>
          </cell>
          <cell r="B4245">
            <v>3.1230000000000002</v>
          </cell>
        </row>
        <row r="4246">
          <cell r="A4246">
            <v>45424</v>
          </cell>
          <cell r="B4246">
            <v>2.8559999999999999</v>
          </cell>
        </row>
        <row r="4247">
          <cell r="A4247">
            <v>45425</v>
          </cell>
          <cell r="B4247">
            <v>2.8800000000000003</v>
          </cell>
        </row>
        <row r="4248">
          <cell r="A4248">
            <v>45426</v>
          </cell>
          <cell r="B4248">
            <v>3.617</v>
          </cell>
        </row>
        <row r="4249">
          <cell r="A4249">
            <v>45427</v>
          </cell>
          <cell r="B4249">
            <v>3.6160000000000001</v>
          </cell>
        </row>
        <row r="4250">
          <cell r="A4250">
            <v>45428</v>
          </cell>
          <cell r="B4250">
            <v>3.5869999999999997</v>
          </cell>
        </row>
        <row r="4251">
          <cell r="A4251">
            <v>45429</v>
          </cell>
          <cell r="B4251">
            <v>3.6</v>
          </cell>
        </row>
        <row r="4252">
          <cell r="A4252">
            <v>45430</v>
          </cell>
          <cell r="B4252">
            <v>3.2570000000000001</v>
          </cell>
        </row>
        <row r="4253">
          <cell r="A4253">
            <v>45431</v>
          </cell>
          <cell r="B4253">
            <v>3.0179999999999998</v>
          </cell>
        </row>
        <row r="4254">
          <cell r="A4254">
            <v>45432</v>
          </cell>
          <cell r="B4254">
            <v>2.9350000000000001</v>
          </cell>
        </row>
        <row r="4255">
          <cell r="A4255">
            <v>45433</v>
          </cell>
          <cell r="B4255">
            <v>3.165</v>
          </cell>
        </row>
        <row r="4256">
          <cell r="A4256">
            <v>45434</v>
          </cell>
          <cell r="B4256">
            <v>3.278</v>
          </cell>
        </row>
        <row r="4257">
          <cell r="A4257">
            <v>45435</v>
          </cell>
          <cell r="B4257">
            <v>3.504</v>
          </cell>
        </row>
        <row r="4258">
          <cell r="A4258">
            <v>45436</v>
          </cell>
          <cell r="B4258">
            <v>3.8649999999999998</v>
          </cell>
        </row>
        <row r="4259">
          <cell r="A4259">
            <v>45437</v>
          </cell>
          <cell r="B4259">
            <v>3.972</v>
          </cell>
        </row>
        <row r="4260">
          <cell r="A4260">
            <v>45438</v>
          </cell>
          <cell r="B4260">
            <v>3.2229999999999999</v>
          </cell>
        </row>
        <row r="4261">
          <cell r="A4261">
            <v>45439</v>
          </cell>
          <cell r="B4261">
            <v>3.206</v>
          </cell>
        </row>
        <row r="4262">
          <cell r="A4262">
            <v>45440</v>
          </cell>
          <cell r="B4262">
            <v>3.3570000000000002</v>
          </cell>
        </row>
        <row r="4263">
          <cell r="A4263">
            <v>45441</v>
          </cell>
          <cell r="B4263">
            <v>3.782</v>
          </cell>
        </row>
        <row r="4264">
          <cell r="A4264">
            <v>45442</v>
          </cell>
          <cell r="B4264">
            <v>3.5580000000000003</v>
          </cell>
        </row>
        <row r="4265">
          <cell r="A4265">
            <v>45443</v>
          </cell>
          <cell r="B4265">
            <v>3.5659999999999998</v>
          </cell>
        </row>
        <row r="4266">
          <cell r="A4266">
            <v>45444</v>
          </cell>
          <cell r="B4266">
            <v>3.4520000000000004</v>
          </cell>
        </row>
        <row r="4267">
          <cell r="A4267">
            <v>45445</v>
          </cell>
          <cell r="B4267">
            <v>3.0569999999999999</v>
          </cell>
        </row>
        <row r="4268">
          <cell r="A4268">
            <v>45446</v>
          </cell>
          <cell r="B4268">
            <v>2.89</v>
          </cell>
        </row>
        <row r="4269">
          <cell r="A4269">
            <v>45447</v>
          </cell>
          <cell r="B4269">
            <v>3.302</v>
          </cell>
        </row>
        <row r="4270">
          <cell r="A4270">
            <v>45448</v>
          </cell>
          <cell r="B4270">
            <v>3.3499999999999996</v>
          </cell>
        </row>
        <row r="4271">
          <cell r="A4271">
            <v>45449</v>
          </cell>
          <cell r="B4271">
            <v>3.4039999999999999</v>
          </cell>
        </row>
        <row r="4272">
          <cell r="A4272">
            <v>45450</v>
          </cell>
          <cell r="B4272">
            <v>3.4950000000000001</v>
          </cell>
        </row>
        <row r="4273">
          <cell r="A4273">
            <v>45451</v>
          </cell>
          <cell r="B4273">
            <v>3.3810000000000002</v>
          </cell>
        </row>
        <row r="4274">
          <cell r="A4274">
            <v>45452</v>
          </cell>
          <cell r="B4274">
            <v>4.0519999999999996</v>
          </cell>
        </row>
        <row r="4275">
          <cell r="A4275">
            <v>45453</v>
          </cell>
          <cell r="B4275">
            <v>3.3170000000000002</v>
          </cell>
        </row>
        <row r="4276">
          <cell r="A4276">
            <v>45454</v>
          </cell>
          <cell r="B4276">
            <v>3.54</v>
          </cell>
        </row>
        <row r="4277">
          <cell r="A4277">
            <v>45455</v>
          </cell>
          <cell r="B4277">
            <v>3.6889999999999996</v>
          </cell>
        </row>
        <row r="4278">
          <cell r="A4278">
            <v>45456</v>
          </cell>
          <cell r="B4278">
            <v>3.6789999999999998</v>
          </cell>
        </row>
        <row r="4279">
          <cell r="A4279">
            <v>45457</v>
          </cell>
          <cell r="B4279">
            <v>4.24</v>
          </cell>
        </row>
        <row r="4280">
          <cell r="A4280">
            <v>45458</v>
          </cell>
          <cell r="B4280">
            <v>3.8420000000000001</v>
          </cell>
        </row>
        <row r="4281">
          <cell r="A4281">
            <v>45459</v>
          </cell>
          <cell r="B4281">
            <v>3.7289999999999996</v>
          </cell>
        </row>
        <row r="4282">
          <cell r="A4282">
            <v>45460</v>
          </cell>
          <cell r="B4282">
            <v>3.121</v>
          </cell>
        </row>
        <row r="4283">
          <cell r="A4283">
            <v>45461</v>
          </cell>
          <cell r="B4283">
            <v>3.3260000000000001</v>
          </cell>
        </row>
        <row r="4284">
          <cell r="A4284">
            <v>45462</v>
          </cell>
          <cell r="B4284">
            <v>3.0960000000000001</v>
          </cell>
        </row>
        <row r="4285">
          <cell r="A4285">
            <v>45463</v>
          </cell>
          <cell r="B4285">
            <v>3.1360000000000001</v>
          </cell>
        </row>
        <row r="4286">
          <cell r="A4286">
            <v>45464</v>
          </cell>
          <cell r="B4286">
            <v>2.9969999999999999</v>
          </cell>
        </row>
        <row r="4287">
          <cell r="A4287">
            <v>45465</v>
          </cell>
          <cell r="B4287">
            <v>3.0060000000000002</v>
          </cell>
        </row>
        <row r="4288">
          <cell r="A4288">
            <v>45466</v>
          </cell>
          <cell r="B4288">
            <v>2.6640000000000001</v>
          </cell>
        </row>
        <row r="4289">
          <cell r="A4289">
            <v>45467</v>
          </cell>
          <cell r="B4289">
            <v>2.69</v>
          </cell>
        </row>
        <row r="4290">
          <cell r="A4290">
            <v>45468</v>
          </cell>
          <cell r="B4290">
            <v>2.83</v>
          </cell>
        </row>
        <row r="4291">
          <cell r="A4291">
            <v>45469</v>
          </cell>
          <cell r="B4291">
            <v>2.6750000000000003</v>
          </cell>
        </row>
        <row r="4292">
          <cell r="A4292">
            <v>45470</v>
          </cell>
          <cell r="B4292">
            <v>2.694</v>
          </cell>
        </row>
        <row r="4293">
          <cell r="A4293">
            <v>45471</v>
          </cell>
          <cell r="B4293">
            <v>2.758</v>
          </cell>
        </row>
        <row r="4294">
          <cell r="A4294">
            <v>45472</v>
          </cell>
          <cell r="B4294">
            <v>2.9079999999999999</v>
          </cell>
        </row>
        <row r="4295">
          <cell r="A4295">
            <v>45473</v>
          </cell>
          <cell r="B4295">
            <v>2.548</v>
          </cell>
        </row>
        <row r="4296">
          <cell r="A4296">
            <v>45474</v>
          </cell>
          <cell r="B4296">
            <v>2.71</v>
          </cell>
        </row>
        <row r="4297">
          <cell r="A4297">
            <v>45475</v>
          </cell>
          <cell r="B4297">
            <v>2.9830000000000001</v>
          </cell>
        </row>
        <row r="4298">
          <cell r="A4298">
            <v>45476</v>
          </cell>
          <cell r="B4298">
            <v>3.0179999999999998</v>
          </cell>
        </row>
        <row r="4299">
          <cell r="A4299">
            <v>45477</v>
          </cell>
          <cell r="B4299">
            <v>3.1429999999999998</v>
          </cell>
        </row>
        <row r="4300">
          <cell r="A4300">
            <v>45478</v>
          </cell>
          <cell r="B4300">
            <v>2.9609999999999999</v>
          </cell>
        </row>
        <row r="4301">
          <cell r="A4301">
            <v>45479</v>
          </cell>
          <cell r="B4301">
            <v>3.0179999999999998</v>
          </cell>
        </row>
        <row r="4302">
          <cell r="A4302">
            <v>45480</v>
          </cell>
          <cell r="B4302">
            <v>2.891</v>
          </cell>
        </row>
        <row r="4303">
          <cell r="A4303">
            <v>45481</v>
          </cell>
          <cell r="B4303">
            <v>2.8480000000000003</v>
          </cell>
        </row>
        <row r="4304">
          <cell r="A4304">
            <v>45482</v>
          </cell>
          <cell r="B4304">
            <v>3.2329999999999997</v>
          </cell>
        </row>
        <row r="4305">
          <cell r="A4305">
            <v>45483</v>
          </cell>
          <cell r="B4305">
            <v>3.2250000000000001</v>
          </cell>
        </row>
        <row r="4306">
          <cell r="A4306">
            <v>45484</v>
          </cell>
          <cell r="B4306">
            <v>3.0880000000000001</v>
          </cell>
        </row>
        <row r="4307">
          <cell r="A4307">
            <v>45485</v>
          </cell>
          <cell r="B4307">
            <v>3.1320000000000001</v>
          </cell>
        </row>
        <row r="4308">
          <cell r="A4308">
            <v>45486</v>
          </cell>
          <cell r="B4308">
            <v>2.8820000000000001</v>
          </cell>
        </row>
        <row r="4309">
          <cell r="A4309">
            <v>45487</v>
          </cell>
          <cell r="B4309">
            <v>2.702</v>
          </cell>
        </row>
        <row r="4310">
          <cell r="A4310">
            <v>45488</v>
          </cell>
          <cell r="B4310">
            <v>2.5710000000000002</v>
          </cell>
        </row>
        <row r="4311">
          <cell r="A4311">
            <v>45489</v>
          </cell>
          <cell r="B4311">
            <v>3.1310000000000002</v>
          </cell>
        </row>
        <row r="4312">
          <cell r="A4312">
            <v>45490</v>
          </cell>
          <cell r="B4312">
            <v>3.1670000000000003</v>
          </cell>
        </row>
        <row r="4313">
          <cell r="A4313">
            <v>45491</v>
          </cell>
          <cell r="B4313">
            <v>2.9220000000000002</v>
          </cell>
        </row>
        <row r="4314">
          <cell r="A4314">
            <v>45492</v>
          </cell>
          <cell r="B4314">
            <v>2.8889999999999998</v>
          </cell>
        </row>
        <row r="4315">
          <cell r="A4315">
            <v>45493</v>
          </cell>
          <cell r="B4315">
            <v>2.6619999999999999</v>
          </cell>
        </row>
        <row r="4316">
          <cell r="A4316">
            <v>45494</v>
          </cell>
          <cell r="B4316">
            <v>2.4290000000000003</v>
          </cell>
        </row>
        <row r="4317">
          <cell r="A4317">
            <v>45495</v>
          </cell>
          <cell r="B4317">
            <v>2.6080000000000001</v>
          </cell>
        </row>
        <row r="4318">
          <cell r="A4318">
            <v>45496</v>
          </cell>
          <cell r="B4318">
            <v>2.8940000000000001</v>
          </cell>
        </row>
        <row r="4319">
          <cell r="A4319">
            <v>45497</v>
          </cell>
          <cell r="B4319">
            <v>2.8680000000000003</v>
          </cell>
        </row>
        <row r="4320">
          <cell r="A4320">
            <v>45498</v>
          </cell>
          <cell r="B4320">
            <v>2.827</v>
          </cell>
        </row>
        <row r="4321">
          <cell r="A4321">
            <v>45499</v>
          </cell>
          <cell r="B4321">
            <v>2.7389999999999999</v>
          </cell>
        </row>
        <row r="4322">
          <cell r="A4322">
            <v>45500</v>
          </cell>
          <cell r="B4322">
            <v>2.6760000000000002</v>
          </cell>
        </row>
        <row r="4323">
          <cell r="A4323">
            <v>45501</v>
          </cell>
          <cell r="B4323">
            <v>2.4820000000000002</v>
          </cell>
        </row>
        <row r="4324">
          <cell r="A4324">
            <v>45502</v>
          </cell>
          <cell r="B4324">
            <v>2.3929999999999998</v>
          </cell>
        </row>
        <row r="4325">
          <cell r="A4325">
            <v>45503</v>
          </cell>
          <cell r="B4325">
            <v>2.5219999999999998</v>
          </cell>
        </row>
        <row r="4326">
          <cell r="A4326">
            <v>45504</v>
          </cell>
          <cell r="B4326">
            <v>2.5640000000000001</v>
          </cell>
        </row>
        <row r="4327">
          <cell r="A4327">
            <v>45505</v>
          </cell>
          <cell r="B4327">
            <v>2.3340000000000001</v>
          </cell>
        </row>
        <row r="4328">
          <cell r="A4328">
            <v>45506</v>
          </cell>
          <cell r="B4328">
            <v>2.5579999999999998</v>
          </cell>
        </row>
        <row r="4329">
          <cell r="A4329">
            <v>45507</v>
          </cell>
          <cell r="B4329">
            <v>2.456</v>
          </cell>
        </row>
        <row r="4330">
          <cell r="A4330">
            <v>45508</v>
          </cell>
          <cell r="B4330">
            <v>2.2330000000000001</v>
          </cell>
        </row>
        <row r="4331">
          <cell r="A4331">
            <v>45509</v>
          </cell>
          <cell r="B4331">
            <v>2.319</v>
          </cell>
        </row>
        <row r="4332">
          <cell r="A4332">
            <v>45510</v>
          </cell>
          <cell r="B4332">
            <v>2.4930000000000003</v>
          </cell>
        </row>
        <row r="4333">
          <cell r="A4333">
            <v>45511</v>
          </cell>
          <cell r="B4333">
            <v>2.5709999999999997</v>
          </cell>
        </row>
        <row r="4334">
          <cell r="A4334">
            <v>45512</v>
          </cell>
          <cell r="B4334">
            <v>2.548</v>
          </cell>
        </row>
        <row r="4335">
          <cell r="A4335">
            <v>45513</v>
          </cell>
          <cell r="B4335">
            <v>2.6259999999999999</v>
          </cell>
        </row>
        <row r="4336">
          <cell r="A4336">
            <v>45514</v>
          </cell>
          <cell r="B4336">
            <v>2.577</v>
          </cell>
        </row>
        <row r="4337">
          <cell r="A4337">
            <v>45515</v>
          </cell>
          <cell r="B4337">
            <v>2.3839999999999999</v>
          </cell>
        </row>
        <row r="4338">
          <cell r="A4338">
            <v>45516</v>
          </cell>
          <cell r="B4338">
            <v>2.202</v>
          </cell>
        </row>
        <row r="4339">
          <cell r="A4339">
            <v>45517</v>
          </cell>
          <cell r="B4339">
            <v>2.593</v>
          </cell>
        </row>
        <row r="4340">
          <cell r="A4340">
            <v>45518</v>
          </cell>
          <cell r="B4340">
            <v>2.698</v>
          </cell>
        </row>
        <row r="4341">
          <cell r="A4341">
            <v>45519</v>
          </cell>
          <cell r="B4341">
            <v>2.669</v>
          </cell>
        </row>
        <row r="4342">
          <cell r="A4342">
            <v>45520</v>
          </cell>
          <cell r="B4342">
            <v>2.6379999999999999</v>
          </cell>
        </row>
        <row r="4343">
          <cell r="A4343">
            <v>45521</v>
          </cell>
          <cell r="B4343">
            <v>2.738</v>
          </cell>
        </row>
        <row r="4344">
          <cell r="A4344">
            <v>45522</v>
          </cell>
          <cell r="B4344">
            <v>2.5370000000000004</v>
          </cell>
        </row>
        <row r="4345">
          <cell r="A4345">
            <v>45523</v>
          </cell>
          <cell r="B4345">
            <v>2.492</v>
          </cell>
        </row>
        <row r="4346">
          <cell r="A4346">
            <v>45524</v>
          </cell>
          <cell r="B4346">
            <v>2.82</v>
          </cell>
        </row>
        <row r="4347">
          <cell r="A4347">
            <v>45525</v>
          </cell>
          <cell r="B4347">
            <v>2.8660000000000001</v>
          </cell>
        </row>
        <row r="4348">
          <cell r="A4348">
            <v>45526</v>
          </cell>
          <cell r="B4348">
            <v>2.7730000000000001</v>
          </cell>
        </row>
        <row r="4349">
          <cell r="A4349">
            <v>45527</v>
          </cell>
          <cell r="B4349">
            <v>2.8240000000000003</v>
          </cell>
        </row>
        <row r="4350">
          <cell r="A4350">
            <v>45528</v>
          </cell>
          <cell r="B4350">
            <v>2.6389999999999998</v>
          </cell>
        </row>
        <row r="4351">
          <cell r="A4351">
            <v>45529</v>
          </cell>
          <cell r="B4351">
            <v>2.5650000000000004</v>
          </cell>
        </row>
        <row r="4352">
          <cell r="A4352">
            <v>45530</v>
          </cell>
          <cell r="B4352">
            <v>2.6019999999999999</v>
          </cell>
        </row>
        <row r="4353">
          <cell r="A4353">
            <v>45531</v>
          </cell>
          <cell r="B4353">
            <v>2.6239999999999997</v>
          </cell>
        </row>
        <row r="4354">
          <cell r="A4354">
            <v>45532</v>
          </cell>
          <cell r="B4354">
            <v>2.7600000000000002</v>
          </cell>
        </row>
        <row r="4355">
          <cell r="A4355">
            <v>45533</v>
          </cell>
          <cell r="B4355">
            <v>2.8730000000000002</v>
          </cell>
        </row>
        <row r="4356">
          <cell r="A4356">
            <v>45534</v>
          </cell>
          <cell r="B4356">
            <v>2.956</v>
          </cell>
        </row>
        <row r="4357">
          <cell r="A4357">
            <v>45535</v>
          </cell>
          <cell r="B4357">
            <v>2.7240000000000002</v>
          </cell>
        </row>
        <row r="4358">
          <cell r="A4358">
            <v>45536</v>
          </cell>
          <cell r="B4358">
            <v>2.5099999999999998</v>
          </cell>
        </row>
        <row r="4359">
          <cell r="A4359">
            <v>45537</v>
          </cell>
          <cell r="B4359">
            <v>2.4810000000000003</v>
          </cell>
        </row>
        <row r="4360">
          <cell r="A4360">
            <v>45538</v>
          </cell>
          <cell r="B4360">
            <v>2.629</v>
          </cell>
        </row>
        <row r="4361">
          <cell r="A4361">
            <v>45539</v>
          </cell>
          <cell r="B4361">
            <v>2.7280000000000002</v>
          </cell>
        </row>
        <row r="4362">
          <cell r="A4362">
            <v>45540</v>
          </cell>
          <cell r="B4362">
            <v>2.9330000000000003</v>
          </cell>
        </row>
        <row r="4363">
          <cell r="A4363">
            <v>45541</v>
          </cell>
          <cell r="B4363">
            <v>3.3569999999999998</v>
          </cell>
        </row>
        <row r="4364">
          <cell r="A4364">
            <v>45542</v>
          </cell>
          <cell r="B4364">
            <v>3.0740000000000003</v>
          </cell>
        </row>
        <row r="4365">
          <cell r="A4365">
            <v>45543</v>
          </cell>
          <cell r="B4365">
            <v>2.9289999999999998</v>
          </cell>
        </row>
        <row r="4366">
          <cell r="A4366">
            <v>45544</v>
          </cell>
          <cell r="B4366">
            <v>2.8659999999999997</v>
          </cell>
        </row>
        <row r="4367">
          <cell r="A4367">
            <v>45545</v>
          </cell>
          <cell r="B4367">
            <v>3.1619999999999999</v>
          </cell>
        </row>
        <row r="4368">
          <cell r="A4368">
            <v>45546</v>
          </cell>
          <cell r="B4368">
            <v>3.62</v>
          </cell>
        </row>
        <row r="4369">
          <cell r="A4369">
            <v>45547</v>
          </cell>
          <cell r="B4369">
            <v>4.01</v>
          </cell>
        </row>
        <row r="4370">
          <cell r="A4370">
            <v>45548</v>
          </cell>
          <cell r="B4370">
            <v>4.4329999999999998</v>
          </cell>
        </row>
        <row r="4371">
          <cell r="A4371">
            <v>45549</v>
          </cell>
          <cell r="B4371">
            <v>4.3810000000000002</v>
          </cell>
        </row>
        <row r="4372">
          <cell r="A4372">
            <v>45550</v>
          </cell>
          <cell r="B4372">
            <v>3.5660000000000003</v>
          </cell>
        </row>
        <row r="4373">
          <cell r="A4373">
            <v>45551</v>
          </cell>
          <cell r="B4373">
            <v>3.46</v>
          </cell>
        </row>
        <row r="4374">
          <cell r="A4374">
            <v>45552</v>
          </cell>
          <cell r="B4374">
            <v>3.3920000000000003</v>
          </cell>
        </row>
        <row r="4375">
          <cell r="A4375">
            <v>45553</v>
          </cell>
          <cell r="B4375">
            <v>3.403</v>
          </cell>
        </row>
        <row r="4376">
          <cell r="A4376">
            <v>45554</v>
          </cell>
          <cell r="B4376">
            <v>3.2119999999999997</v>
          </cell>
        </row>
        <row r="4377">
          <cell r="A4377">
            <v>45555</v>
          </cell>
          <cell r="B4377">
            <v>3.06</v>
          </cell>
        </row>
        <row r="4378">
          <cell r="A4378">
            <v>45556</v>
          </cell>
          <cell r="B4378">
            <v>3.097</v>
          </cell>
        </row>
        <row r="4379">
          <cell r="A4379">
            <v>45557</v>
          </cell>
          <cell r="B4379">
            <v>2.9890000000000003</v>
          </cell>
        </row>
        <row r="4380">
          <cell r="A4380">
            <v>45558</v>
          </cell>
          <cell r="B4380">
            <v>3.2170000000000001</v>
          </cell>
        </row>
        <row r="4381">
          <cell r="A4381">
            <v>45559</v>
          </cell>
          <cell r="B4381">
            <v>3.4780000000000002</v>
          </cell>
        </row>
        <row r="4382">
          <cell r="A4382">
            <v>45560</v>
          </cell>
          <cell r="B4382">
            <v>3.7869999999999999</v>
          </cell>
        </row>
        <row r="4383">
          <cell r="A4383">
            <v>45561</v>
          </cell>
          <cell r="B4383">
            <v>3.996</v>
          </cell>
        </row>
        <row r="4384">
          <cell r="A4384">
            <v>45562</v>
          </cell>
          <cell r="B4384">
            <v>4.0449999999999999</v>
          </cell>
        </row>
        <row r="4385">
          <cell r="A4385">
            <v>45563</v>
          </cell>
          <cell r="B4385">
            <v>4.9660000000000002</v>
          </cell>
        </row>
        <row r="4386">
          <cell r="A4386">
            <v>45564</v>
          </cell>
          <cell r="B4386">
            <v>4.9450000000000003</v>
          </cell>
        </row>
        <row r="4387">
          <cell r="A4387">
            <v>45565</v>
          </cell>
          <cell r="B4387">
            <v>5.6070000000000002</v>
          </cell>
        </row>
        <row r="4388">
          <cell r="A4388">
            <v>45566</v>
          </cell>
          <cell r="B4388">
            <v>5.258</v>
          </cell>
        </row>
        <row r="4389">
          <cell r="A4389">
            <v>45567</v>
          </cell>
          <cell r="B4389">
            <v>5.319</v>
          </cell>
        </row>
        <row r="4390">
          <cell r="A4390">
            <v>45568</v>
          </cell>
          <cell r="B4390">
            <v>5.15</v>
          </cell>
        </row>
        <row r="4391">
          <cell r="A4391">
            <v>45569</v>
          </cell>
          <cell r="B4391">
            <v>5.3860000000000001</v>
          </cell>
        </row>
        <row r="4392">
          <cell r="A4392">
            <v>45570</v>
          </cell>
          <cell r="B4392">
            <v>4.7110000000000003</v>
          </cell>
        </row>
        <row r="4393">
          <cell r="A4393">
            <v>45571</v>
          </cell>
          <cell r="B4393">
            <v>4.7879999999999994</v>
          </cell>
        </row>
        <row r="4394">
          <cell r="A4394">
            <v>45572</v>
          </cell>
          <cell r="B4394">
            <v>4.4529999999999994</v>
          </cell>
        </row>
        <row r="4395">
          <cell r="A4395">
            <v>45573</v>
          </cell>
          <cell r="B4395">
            <v>4.8689999999999998</v>
          </cell>
        </row>
        <row r="4396">
          <cell r="A4396">
            <v>45574</v>
          </cell>
          <cell r="B4396">
            <v>4.9779999999999998</v>
          </cell>
        </row>
        <row r="4397">
          <cell r="A4397">
            <v>45575</v>
          </cell>
          <cell r="B4397">
            <v>5.7910000000000004</v>
          </cell>
        </row>
        <row r="4398">
          <cell r="A4398">
            <v>45576</v>
          </cell>
          <cell r="B4398">
            <v>6.6680000000000001</v>
          </cell>
        </row>
        <row r="4399">
          <cell r="A4399">
            <v>45577</v>
          </cell>
          <cell r="B4399">
            <v>5.8310000000000004</v>
          </cell>
        </row>
        <row r="4400">
          <cell r="A4400">
            <v>45578</v>
          </cell>
          <cell r="B4400">
            <v>7.4719999999999995</v>
          </cell>
        </row>
        <row r="4401">
          <cell r="A4401">
            <v>45579</v>
          </cell>
          <cell r="B4401">
            <v>7.2570000000000006</v>
          </cell>
        </row>
        <row r="4402">
          <cell r="A4402">
            <v>45580</v>
          </cell>
          <cell r="B4402">
            <v>5.7060000000000004</v>
          </cell>
        </row>
        <row r="4403">
          <cell r="A4403">
            <v>45581</v>
          </cell>
          <cell r="B4403">
            <v>4.8130000000000006</v>
          </cell>
        </row>
        <row r="4404">
          <cell r="A4404">
            <v>45582</v>
          </cell>
          <cell r="B4404">
            <v>4.6340000000000003</v>
          </cell>
        </row>
        <row r="4405">
          <cell r="A4405">
            <v>45583</v>
          </cell>
          <cell r="B4405">
            <v>5.22</v>
          </cell>
        </row>
        <row r="4406">
          <cell r="A4406">
            <v>45584</v>
          </cell>
          <cell r="B4406">
            <v>4.5529999999999999</v>
          </cell>
        </row>
        <row r="4407">
          <cell r="A4407">
            <v>45585</v>
          </cell>
          <cell r="B4407">
            <v>4.7270000000000003</v>
          </cell>
        </row>
        <row r="4408">
          <cell r="A4408">
            <v>45586</v>
          </cell>
          <cell r="B4408">
            <v>5.89</v>
          </cell>
        </row>
        <row r="4409">
          <cell r="A4409">
            <v>45587</v>
          </cell>
          <cell r="B4409">
            <v>5.6760000000000002</v>
          </cell>
        </row>
        <row r="4410">
          <cell r="A4410">
            <v>45588</v>
          </cell>
          <cell r="B4410">
            <v>5.8849999999999998</v>
          </cell>
        </row>
        <row r="4411">
          <cell r="A4411">
            <v>45589</v>
          </cell>
          <cell r="B4411">
            <v>5.6980000000000004</v>
          </cell>
        </row>
        <row r="4412">
          <cell r="A4412">
            <v>45590</v>
          </cell>
          <cell r="B4412">
            <v>5.2139999999999995</v>
          </cell>
        </row>
        <row r="4413">
          <cell r="A4413">
            <v>45591</v>
          </cell>
          <cell r="B4413">
            <v>5.2989999999999995</v>
          </cell>
        </row>
        <row r="4414">
          <cell r="A4414">
            <v>45592</v>
          </cell>
          <cell r="B4414">
            <v>5.4470000000000001</v>
          </cell>
        </row>
        <row r="4415">
          <cell r="A4415">
            <v>45593</v>
          </cell>
          <cell r="B4415">
            <v>5.5510000000000002</v>
          </cell>
        </row>
        <row r="4416">
          <cell r="A4416">
            <v>45594</v>
          </cell>
          <cell r="B4416">
            <v>5.4260000000000002</v>
          </cell>
        </row>
        <row r="4417">
          <cell r="A4417">
            <v>45595</v>
          </cell>
          <cell r="B4417">
            <v>5.7919999999999998</v>
          </cell>
        </row>
        <row r="4418">
          <cell r="A4418">
            <v>45596</v>
          </cell>
          <cell r="B4418">
            <v>5.7380000000000004</v>
          </cell>
        </row>
        <row r="4419">
          <cell r="A4419">
            <v>45597</v>
          </cell>
          <cell r="B4419">
            <v>6.2119999999999997</v>
          </cell>
        </row>
        <row r="4420">
          <cell r="A4420">
            <v>45598</v>
          </cell>
          <cell r="B4420">
            <v>6.0260000000000007</v>
          </cell>
        </row>
        <row r="4421">
          <cell r="A4421">
            <v>45599</v>
          </cell>
          <cell r="B4421">
            <v>6.1789999999999994</v>
          </cell>
        </row>
        <row r="4422">
          <cell r="A4422">
            <v>45600</v>
          </cell>
          <cell r="B4422">
            <v>7.0039999999999996</v>
          </cell>
        </row>
        <row r="4423">
          <cell r="A4423">
            <v>45601</v>
          </cell>
          <cell r="B4423">
            <v>7.0449999999999999</v>
          </cell>
        </row>
        <row r="4424">
          <cell r="A4424">
            <v>45602</v>
          </cell>
          <cell r="B4424">
            <v>6.61</v>
          </cell>
        </row>
        <row r="4425">
          <cell r="A4425">
            <v>45603</v>
          </cell>
          <cell r="B4425">
            <v>6.9380000000000006</v>
          </cell>
        </row>
        <row r="4426">
          <cell r="A4426">
            <v>45604</v>
          </cell>
          <cell r="B4426">
            <v>7.7789999999999999</v>
          </cell>
        </row>
        <row r="4427">
          <cell r="A4427">
            <v>45605</v>
          </cell>
          <cell r="B4427">
            <v>7.5449999999999999</v>
          </cell>
        </row>
        <row r="4428">
          <cell r="A4428">
            <v>45606</v>
          </cell>
          <cell r="B4428">
            <v>6.5209999999999999</v>
          </cell>
        </row>
        <row r="4429">
          <cell r="A4429">
            <v>45607</v>
          </cell>
          <cell r="B4429">
            <v>7.431</v>
          </cell>
        </row>
        <row r="4430">
          <cell r="A4430">
            <v>45608</v>
          </cell>
          <cell r="B4430">
            <v>9.16</v>
          </cell>
        </row>
        <row r="4431">
          <cell r="A4431">
            <v>45609</v>
          </cell>
          <cell r="B4431">
            <v>8.7309999999999999</v>
          </cell>
        </row>
        <row r="4432">
          <cell r="A4432">
            <v>45610</v>
          </cell>
          <cell r="B4432">
            <v>8.3529999999999998</v>
          </cell>
        </row>
        <row r="4433">
          <cell r="A4433">
            <v>45611</v>
          </cell>
          <cell r="B4433">
            <v>9.2859999999999996</v>
          </cell>
        </row>
        <row r="4434">
          <cell r="A4434">
            <v>45612</v>
          </cell>
          <cell r="B4434">
            <v>8.3739999999999988</v>
          </cell>
        </row>
        <row r="4435">
          <cell r="A4435">
            <v>45613</v>
          </cell>
          <cell r="B4435">
            <v>8.2370000000000001</v>
          </cell>
        </row>
        <row r="4436">
          <cell r="A4436">
            <v>45614</v>
          </cell>
          <cell r="B4436">
            <v>8.9660000000000011</v>
          </cell>
        </row>
        <row r="4437">
          <cell r="A4437">
            <v>45615</v>
          </cell>
          <cell r="B4437">
            <v>11.471</v>
          </cell>
        </row>
        <row r="4438">
          <cell r="A4438">
            <v>45616</v>
          </cell>
          <cell r="B4438">
            <v>12.868</v>
          </cell>
        </row>
        <row r="4439">
          <cell r="A4439">
            <v>45617</v>
          </cell>
          <cell r="B4439">
            <v>13.933999999999999</v>
          </cell>
        </row>
        <row r="4440">
          <cell r="A4440">
            <v>45618</v>
          </cell>
          <cell r="B4440">
            <v>12.882999999999999</v>
          </cell>
        </row>
        <row r="4441">
          <cell r="A4441">
            <v>45619</v>
          </cell>
          <cell r="B4441">
            <v>9.44</v>
          </cell>
        </row>
        <row r="4442">
          <cell r="A4442">
            <v>45620</v>
          </cell>
          <cell r="B4442">
            <v>7.1589999999999998</v>
          </cell>
        </row>
        <row r="4443">
          <cell r="A4443">
            <v>45621</v>
          </cell>
          <cell r="B4443">
            <v>8.9250000000000007</v>
          </cell>
        </row>
        <row r="4444">
          <cell r="A4444">
            <v>45622</v>
          </cell>
          <cell r="B4444">
            <v>10.134</v>
          </cell>
        </row>
        <row r="4445">
          <cell r="A4445">
            <v>45623</v>
          </cell>
          <cell r="B4445">
            <v>11.829000000000001</v>
          </cell>
        </row>
        <row r="4446">
          <cell r="A4446">
            <v>45624</v>
          </cell>
          <cell r="B4446">
            <v>12.645999999999999</v>
          </cell>
        </row>
        <row r="4447">
          <cell r="A4447">
            <v>45625</v>
          </cell>
          <cell r="B4447">
            <v>10.112</v>
          </cell>
        </row>
        <row r="4448">
          <cell r="A4448">
            <v>45626</v>
          </cell>
          <cell r="B4448">
            <v>7.194</v>
          </cell>
        </row>
        <row r="4449">
          <cell r="A4449">
            <v>45627</v>
          </cell>
          <cell r="B4449">
            <v>6.8330000000000002</v>
          </cell>
        </row>
        <row r="4450">
          <cell r="A4450">
            <v>45628</v>
          </cell>
          <cell r="B4450">
            <v>9.3520000000000003</v>
          </cell>
        </row>
        <row r="4451">
          <cell r="A4451">
            <v>45629</v>
          </cell>
          <cell r="B4451">
            <v>11.048</v>
          </cell>
        </row>
        <row r="4452">
          <cell r="A4452">
            <v>45630</v>
          </cell>
          <cell r="B4452">
            <v>10.874000000000001</v>
          </cell>
        </row>
        <row r="4453">
          <cell r="A4453">
            <v>45631</v>
          </cell>
          <cell r="B4453">
            <v>8.7230000000000008</v>
          </cell>
        </row>
        <row r="4454">
          <cell r="A4454">
            <v>45632</v>
          </cell>
          <cell r="B4454">
            <v>10.110999999999999</v>
          </cell>
        </row>
        <row r="4455">
          <cell r="A4455">
            <v>45633</v>
          </cell>
          <cell r="B4455">
            <v>10.854999999999999</v>
          </cell>
        </row>
        <row r="4456">
          <cell r="A4456">
            <v>45634</v>
          </cell>
          <cell r="B4456">
            <v>11.138000000000002</v>
          </cell>
        </row>
        <row r="4457">
          <cell r="A4457">
            <v>45635</v>
          </cell>
          <cell r="B4457">
            <v>11.882</v>
          </cell>
        </row>
        <row r="4458">
          <cell r="A4458">
            <v>45636</v>
          </cell>
          <cell r="B4458">
            <v>12.288</v>
          </cell>
        </row>
        <row r="4459">
          <cell r="A4459">
            <v>45637</v>
          </cell>
          <cell r="B4459">
            <v>12.869</v>
          </cell>
        </row>
        <row r="4460">
          <cell r="A4460">
            <v>45638</v>
          </cell>
          <cell r="B4460">
            <v>12.504000000000001</v>
          </cell>
        </row>
        <row r="4461">
          <cell r="A4461">
            <v>45639</v>
          </cell>
          <cell r="B4461">
            <v>11.731</v>
          </cell>
        </row>
        <row r="4462">
          <cell r="A4462">
            <v>45640</v>
          </cell>
          <cell r="B4462">
            <v>9.0549999999999997</v>
          </cell>
        </row>
        <row r="4463">
          <cell r="A4463">
            <v>45641</v>
          </cell>
          <cell r="B4463">
            <v>8.677999999999999</v>
          </cell>
        </row>
        <row r="4464">
          <cell r="A4464">
            <v>45642</v>
          </cell>
          <cell r="B4464">
            <v>9.1980000000000004</v>
          </cell>
        </row>
        <row r="4465">
          <cell r="A4465">
            <v>45643</v>
          </cell>
          <cell r="B4465">
            <v>9.4809999999999999</v>
          </cell>
        </row>
        <row r="4466">
          <cell r="A4466">
            <v>45644</v>
          </cell>
          <cell r="B4466">
            <v>8.3060000000000009</v>
          </cell>
        </row>
        <row r="4467">
          <cell r="A4467">
            <v>45645</v>
          </cell>
          <cell r="B4467">
            <v>10.959999999999999</v>
          </cell>
        </row>
        <row r="4468">
          <cell r="A4468">
            <v>45646</v>
          </cell>
          <cell r="B4468">
            <v>11.357999999999999</v>
          </cell>
        </row>
        <row r="4469">
          <cell r="A4469">
            <v>45647</v>
          </cell>
          <cell r="B4469">
            <v>9.8889999999999993</v>
          </cell>
        </row>
        <row r="4470">
          <cell r="A4470">
            <v>45648</v>
          </cell>
          <cell r="B4470">
            <v>11.342000000000001</v>
          </cell>
        </row>
        <row r="4471">
          <cell r="A4471">
            <v>45649</v>
          </cell>
          <cell r="B4471">
            <v>11.017999999999999</v>
          </cell>
        </row>
        <row r="4472">
          <cell r="A4472">
            <v>45650</v>
          </cell>
          <cell r="B4472">
            <v>8.3049999999999997</v>
          </cell>
        </row>
        <row r="4473">
          <cell r="A4473">
            <v>45651</v>
          </cell>
          <cell r="B4473">
            <v>7.5910000000000002</v>
          </cell>
        </row>
        <row r="4474">
          <cell r="A4474">
            <v>45652</v>
          </cell>
          <cell r="B4474">
            <v>8.7530000000000001</v>
          </cell>
        </row>
        <row r="4475">
          <cell r="A4475">
            <v>45653</v>
          </cell>
          <cell r="B4475">
            <v>10.086</v>
          </cell>
        </row>
        <row r="4476">
          <cell r="A4476">
            <v>45654</v>
          </cell>
          <cell r="B4476">
            <v>9.7970000000000006</v>
          </cell>
        </row>
        <row r="4477">
          <cell r="A4477">
            <v>45655</v>
          </cell>
          <cell r="B4477">
            <v>9.3739999999999988</v>
          </cell>
        </row>
        <row r="4478">
          <cell r="A4478">
            <v>45656</v>
          </cell>
          <cell r="B4478">
            <v>9.6820000000000004</v>
          </cell>
        </row>
        <row r="4479">
          <cell r="A4479">
            <v>45657</v>
          </cell>
          <cell r="B4479">
            <v>9.1010000000000009</v>
          </cell>
        </row>
        <row r="4480">
          <cell r="A4480">
            <v>45658</v>
          </cell>
          <cell r="B4480">
            <v>9.3079999999999998</v>
          </cell>
        </row>
        <row r="4481">
          <cell r="A4481">
            <v>45659</v>
          </cell>
          <cell r="B4481">
            <v>12.842000000000001</v>
          </cell>
        </row>
        <row r="4482">
          <cell r="A4482">
            <v>45660</v>
          </cell>
          <cell r="B4482">
            <v>14.706</v>
          </cell>
        </row>
        <row r="4483">
          <cell r="A4483">
            <v>45661</v>
          </cell>
          <cell r="B4483">
            <v>14.450999999999999</v>
          </cell>
        </row>
        <row r="4484">
          <cell r="A4484">
            <v>45662</v>
          </cell>
          <cell r="B4484">
            <v>10.555</v>
          </cell>
        </row>
        <row r="4485">
          <cell r="A4485">
            <v>45663</v>
          </cell>
          <cell r="B4485">
            <v>12.19</v>
          </cell>
        </row>
        <row r="4486">
          <cell r="A4486">
            <v>45664</v>
          </cell>
          <cell r="B4486">
            <v>13.671000000000001</v>
          </cell>
        </row>
        <row r="4487">
          <cell r="A4487">
            <v>45665</v>
          </cell>
          <cell r="B4487">
            <v>16.22</v>
          </cell>
        </row>
        <row r="4488">
          <cell r="A4488">
            <v>45666</v>
          </cell>
          <cell r="B4488">
            <v>15.263000000000002</v>
          </cell>
        </row>
        <row r="4489">
          <cell r="A4489">
            <v>45667</v>
          </cell>
          <cell r="B4489">
            <v>16.052</v>
          </cell>
        </row>
        <row r="4490">
          <cell r="A4490">
            <v>45668</v>
          </cell>
          <cell r="B4490">
            <v>14.282999999999999</v>
          </cell>
        </row>
        <row r="4491">
          <cell r="A4491">
            <v>45669</v>
          </cell>
          <cell r="B4491">
            <v>12.851000000000001</v>
          </cell>
        </row>
        <row r="4492">
          <cell r="A4492">
            <v>45670</v>
          </cell>
          <cell r="B4492">
            <v>13.358000000000001</v>
          </cell>
        </row>
        <row r="4493">
          <cell r="A4493">
            <v>45671</v>
          </cell>
          <cell r="B4493">
            <v>11.321</v>
          </cell>
        </row>
        <row r="4494">
          <cell r="A4494">
            <v>45672</v>
          </cell>
          <cell r="B4494">
            <v>11.097999999999999</v>
          </cell>
        </row>
        <row r="4495">
          <cell r="A4495">
            <v>45673</v>
          </cell>
          <cell r="B4495">
            <v>12.46</v>
          </cell>
        </row>
        <row r="4496">
          <cell r="A4496">
            <v>45674</v>
          </cell>
          <cell r="B4496">
            <v>11.930999999999999</v>
          </cell>
        </row>
        <row r="4497">
          <cell r="A4497">
            <v>45675</v>
          </cell>
          <cell r="B4497">
            <v>12.282</v>
          </cell>
        </row>
        <row r="4498">
          <cell r="A4498">
            <v>45676</v>
          </cell>
          <cell r="B4498">
            <v>12.834999999999999</v>
          </cell>
        </row>
        <row r="4499">
          <cell r="A4499">
            <v>45677</v>
          </cell>
          <cell r="B4499">
            <v>13.033999999999999</v>
          </cell>
        </row>
        <row r="4500">
          <cell r="A4500">
            <v>45678</v>
          </cell>
          <cell r="B4500">
            <v>12.805999999999999</v>
          </cell>
        </row>
        <row r="4501">
          <cell r="A4501">
            <v>45679</v>
          </cell>
          <cell r="B4501">
            <v>13.197000000000001</v>
          </cell>
        </row>
        <row r="4502">
          <cell r="A4502">
            <v>45680</v>
          </cell>
          <cell r="B4502">
            <v>12.366</v>
          </cell>
        </row>
        <row r="4503">
          <cell r="A4503">
            <v>45681</v>
          </cell>
          <cell r="B4503">
            <v>11.019</v>
          </cell>
        </row>
        <row r="4504">
          <cell r="A4504">
            <v>45682</v>
          </cell>
          <cell r="B4504">
            <v>11.768000000000001</v>
          </cell>
        </row>
        <row r="4505">
          <cell r="A4505">
            <v>45683</v>
          </cell>
          <cell r="B4505">
            <v>11.848000000000001</v>
          </cell>
        </row>
        <row r="4506">
          <cell r="A4506">
            <v>45684</v>
          </cell>
          <cell r="B4506">
            <v>11.984</v>
          </cell>
        </row>
        <row r="4507">
          <cell r="A4507">
            <v>45685</v>
          </cell>
          <cell r="B4507">
            <v>11.520999999999999</v>
          </cell>
        </row>
        <row r="4508">
          <cell r="A4508">
            <v>45686</v>
          </cell>
          <cell r="B4508">
            <v>12.550999999999998</v>
          </cell>
        </row>
        <row r="4509">
          <cell r="A4509">
            <v>45687</v>
          </cell>
          <cell r="B4509">
            <v>12.391999999999999</v>
          </cell>
        </row>
        <row r="4510">
          <cell r="A4510">
            <v>45688</v>
          </cell>
          <cell r="B4510">
            <v>11.313000000000001</v>
          </cell>
        </row>
        <row r="4511">
          <cell r="A4511">
            <v>45689</v>
          </cell>
          <cell r="B4511">
            <v>11.166</v>
          </cell>
        </row>
        <row r="4512">
          <cell r="A4512">
            <v>45690</v>
          </cell>
          <cell r="B4512">
            <v>10.699</v>
          </cell>
        </row>
        <row r="4513">
          <cell r="A4513">
            <v>45691</v>
          </cell>
          <cell r="B4513">
            <v>10.615</v>
          </cell>
        </row>
        <row r="4514">
          <cell r="A4514">
            <v>45692</v>
          </cell>
          <cell r="B4514">
            <v>10.927999999999999</v>
          </cell>
        </row>
        <row r="4515">
          <cell r="A4515">
            <v>45693</v>
          </cell>
          <cell r="B4515">
            <v>12.099</v>
          </cell>
        </row>
        <row r="4516">
          <cell r="A4516">
            <v>45694</v>
          </cell>
          <cell r="B4516">
            <v>12.836</v>
          </cell>
        </row>
        <row r="4517">
          <cell r="A4517">
            <v>45695</v>
          </cell>
          <cell r="B4517">
            <v>14.308</v>
          </cell>
        </row>
        <row r="4518">
          <cell r="A4518">
            <v>45696</v>
          </cell>
          <cell r="B4518">
            <v>13.57</v>
          </cell>
        </row>
        <row r="4519">
          <cell r="A4519">
            <v>45697</v>
          </cell>
          <cell r="B4519">
            <v>12.334</v>
          </cell>
        </row>
        <row r="4520">
          <cell r="A4520">
            <v>45698</v>
          </cell>
          <cell r="B4520">
            <v>13.8</v>
          </cell>
        </row>
        <row r="4521">
          <cell r="A4521">
            <v>45699</v>
          </cell>
          <cell r="B4521">
            <v>13.686</v>
          </cell>
        </row>
        <row r="4522">
          <cell r="A4522">
            <v>45700</v>
          </cell>
          <cell r="B4522">
            <v>13.303000000000001</v>
          </cell>
        </row>
        <row r="4523">
          <cell r="A4523">
            <v>45701</v>
          </cell>
          <cell r="B4523">
            <v>13.906000000000001</v>
          </cell>
        </row>
        <row r="4524">
          <cell r="A4524">
            <v>45702</v>
          </cell>
          <cell r="B4524">
            <v>13.891</v>
          </cell>
        </row>
        <row r="4525">
          <cell r="A4525">
            <v>45703</v>
          </cell>
          <cell r="B4525">
            <v>11.927000000000001</v>
          </cell>
        </row>
        <row r="4526">
          <cell r="A4526">
            <v>45704</v>
          </cell>
          <cell r="B4526">
            <v>12.860999999999999</v>
          </cell>
        </row>
        <row r="4527">
          <cell r="A4527">
            <v>45705</v>
          </cell>
          <cell r="B4527">
            <v>13.568</v>
          </cell>
        </row>
        <row r="4528">
          <cell r="A4528">
            <v>45706</v>
          </cell>
          <cell r="B4528">
            <v>12.699000000000002</v>
          </cell>
        </row>
        <row r="4529">
          <cell r="A4529">
            <v>45707</v>
          </cell>
          <cell r="B4529">
            <v>11.768000000000001</v>
          </cell>
        </row>
        <row r="4530">
          <cell r="A4530">
            <v>45708</v>
          </cell>
          <cell r="B4530">
            <v>9.0810000000000013</v>
          </cell>
        </row>
        <row r="4531">
          <cell r="A4531">
            <v>45709</v>
          </cell>
          <cell r="B4531">
            <v>8.4820000000000011</v>
          </cell>
        </row>
        <row r="4532">
          <cell r="A4532">
            <v>45710</v>
          </cell>
          <cell r="B4532">
            <v>7.6680000000000001</v>
          </cell>
        </row>
        <row r="4533">
          <cell r="A4533">
            <v>45711</v>
          </cell>
          <cell r="B4533">
            <v>9.3309999999999995</v>
          </cell>
        </row>
        <row r="4534">
          <cell r="A4534">
            <v>45712</v>
          </cell>
          <cell r="B4534">
            <v>8.4369999999999994</v>
          </cell>
        </row>
        <row r="4535">
          <cell r="A4535">
            <v>45713</v>
          </cell>
          <cell r="B4535">
            <v>9.2620000000000005</v>
          </cell>
        </row>
        <row r="4536">
          <cell r="A4536">
            <v>45714</v>
          </cell>
          <cell r="B4536">
            <v>10.715999999999999</v>
          </cell>
        </row>
        <row r="4537">
          <cell r="A4537">
            <v>45715</v>
          </cell>
          <cell r="B4537">
            <v>10.491999999999999</v>
          </cell>
        </row>
        <row r="4538">
          <cell r="A4538">
            <v>45716</v>
          </cell>
          <cell r="B4538">
            <v>11.06</v>
          </cell>
        </row>
        <row r="4539">
          <cell r="A4539">
            <v>45717</v>
          </cell>
          <cell r="B4539">
            <v>10.701000000000001</v>
          </cell>
        </row>
        <row r="4540">
          <cell r="A4540">
            <v>45718</v>
          </cell>
          <cell r="B4540">
            <v>10.758000000000001</v>
          </cell>
        </row>
        <row r="4541">
          <cell r="A4541">
            <v>45719</v>
          </cell>
          <cell r="B4541">
            <v>11.124000000000001</v>
          </cell>
        </row>
        <row r="4542">
          <cell r="A4542">
            <v>45720</v>
          </cell>
          <cell r="B4542">
            <v>10.725</v>
          </cell>
        </row>
        <row r="4543">
          <cell r="A4543">
            <v>45721</v>
          </cell>
          <cell r="B4543">
            <v>9.8689999999999998</v>
          </cell>
        </row>
        <row r="4544">
          <cell r="A4544">
            <v>45722</v>
          </cell>
          <cell r="B4544">
            <v>8.9879999999999995</v>
          </cell>
        </row>
        <row r="4545">
          <cell r="A4545">
            <v>45723</v>
          </cell>
          <cell r="B4545">
            <v>8.0210000000000008</v>
          </cell>
        </row>
        <row r="4546">
          <cell r="A4546">
            <v>45724</v>
          </cell>
          <cell r="B4546">
            <v>6.9080000000000004</v>
          </cell>
        </row>
        <row r="4547">
          <cell r="A4547">
            <v>45725</v>
          </cell>
          <cell r="B4547">
            <v>6.6050000000000004</v>
          </cell>
        </row>
        <row r="4548">
          <cell r="A4548">
            <v>45726</v>
          </cell>
          <cell r="B4548">
            <v>7.7439999999999998</v>
          </cell>
        </row>
        <row r="4549">
          <cell r="A4549">
            <v>45727</v>
          </cell>
          <cell r="B4549">
            <v>9.4500000000000011</v>
          </cell>
        </row>
        <row r="4550">
          <cell r="A4550">
            <v>45728</v>
          </cell>
          <cell r="B4550">
            <v>10.975</v>
          </cell>
        </row>
        <row r="4551">
          <cell r="A4551">
            <v>45729</v>
          </cell>
          <cell r="B4551">
            <v>11.701000000000001</v>
          </cell>
        </row>
        <row r="4552">
          <cell r="A4552">
            <v>45730</v>
          </cell>
          <cell r="B4552">
            <v>11.680999999999999</v>
          </cell>
        </row>
        <row r="4553">
          <cell r="A4553">
            <v>45731</v>
          </cell>
          <cell r="B4553">
            <v>10.657999999999999</v>
          </cell>
        </row>
        <row r="4554">
          <cell r="A4554">
            <v>45732</v>
          </cell>
          <cell r="B4554">
            <v>10.632</v>
          </cell>
        </row>
        <row r="4555">
          <cell r="A4555">
            <v>45733</v>
          </cell>
          <cell r="B4555">
            <v>11.618</v>
          </cell>
        </row>
        <row r="4556">
          <cell r="A4556">
            <v>45734</v>
          </cell>
          <cell r="B4556">
            <v>10.087</v>
          </cell>
        </row>
        <row r="4557">
          <cell r="A4557">
            <v>45735</v>
          </cell>
          <cell r="B4557">
            <v>9.36</v>
          </cell>
        </row>
        <row r="4558">
          <cell r="A4558">
            <v>45736</v>
          </cell>
          <cell r="B4558">
            <v>6.6740000000000004</v>
          </cell>
        </row>
        <row r="4559">
          <cell r="A4559">
            <v>45737</v>
          </cell>
          <cell r="B4559">
            <v>6.9690000000000003</v>
          </cell>
        </row>
        <row r="4560">
          <cell r="A4560">
            <v>45738</v>
          </cell>
          <cell r="B4560">
            <v>6.3160000000000007</v>
          </cell>
        </row>
        <row r="4561">
          <cell r="A4561">
            <v>45739</v>
          </cell>
          <cell r="B4561">
            <v>7.319</v>
          </cell>
        </row>
        <row r="4562">
          <cell r="A4562">
            <v>45740</v>
          </cell>
          <cell r="B4562">
            <v>7.6109999999999998</v>
          </cell>
        </row>
        <row r="4563">
          <cell r="A4563">
            <v>45741</v>
          </cell>
          <cell r="B4563">
            <v>6.9219999999999997</v>
          </cell>
        </row>
        <row r="4564">
          <cell r="A4564">
            <v>45742</v>
          </cell>
          <cell r="B4564">
            <v>6.165</v>
          </cell>
        </row>
        <row r="4565">
          <cell r="A4565">
            <v>45743</v>
          </cell>
          <cell r="B4565">
            <v>7.4219999999999997</v>
          </cell>
        </row>
        <row r="4566">
          <cell r="A4566">
            <v>45744</v>
          </cell>
          <cell r="B4566">
            <v>7.26</v>
          </cell>
        </row>
        <row r="4567">
          <cell r="A4567">
            <v>45745</v>
          </cell>
          <cell r="B4567">
            <v>7.2439999999999998</v>
          </cell>
        </row>
        <row r="4568">
          <cell r="A4568">
            <v>45746</v>
          </cell>
          <cell r="B4568">
            <v>5.7690000000000001</v>
          </cell>
        </row>
        <row r="4569">
          <cell r="A4569">
            <v>45747</v>
          </cell>
          <cell r="B4569">
            <v>6.1059999999999999</v>
          </cell>
        </row>
        <row r="4570">
          <cell r="A4570">
            <v>45748</v>
          </cell>
          <cell r="B4570">
            <v>6.3070000000000004</v>
          </cell>
        </row>
        <row r="4571">
          <cell r="A4571">
            <v>45749</v>
          </cell>
          <cell r="B4571">
            <v>6.2020000000000008</v>
          </cell>
        </row>
        <row r="4572">
          <cell r="A4572">
            <v>45750</v>
          </cell>
          <cell r="B4572">
            <v>6.19</v>
          </cell>
        </row>
        <row r="4573">
          <cell r="A4573">
            <v>45751</v>
          </cell>
          <cell r="B4573">
            <v>4.9350000000000005</v>
          </cell>
        </row>
        <row r="4574">
          <cell r="A4574">
            <v>45752</v>
          </cell>
          <cell r="B4574">
            <v>4.6590000000000007</v>
          </cell>
        </row>
        <row r="4575">
          <cell r="A4575">
            <v>45753</v>
          </cell>
          <cell r="B4575">
            <v>4.9290000000000003</v>
          </cell>
        </row>
        <row r="4576">
          <cell r="A4576">
            <v>45754</v>
          </cell>
          <cell r="B4576">
            <v>5.5390000000000006</v>
          </cell>
        </row>
        <row r="4577">
          <cell r="A4577">
            <v>45755</v>
          </cell>
          <cell r="B4577">
            <v>5.5909999999999993</v>
          </cell>
        </row>
        <row r="4578">
          <cell r="A4578">
            <v>45756</v>
          </cell>
          <cell r="B4578">
            <v>5.609</v>
          </cell>
        </row>
        <row r="4579">
          <cell r="A4579">
            <v>45757</v>
          </cell>
          <cell r="B4579">
            <v>5.7459999999999996</v>
          </cell>
        </row>
        <row r="4580">
          <cell r="A4580">
            <v>45758</v>
          </cell>
          <cell r="B4580">
            <v>4.8380000000000001</v>
          </cell>
        </row>
        <row r="4581">
          <cell r="A4581">
            <v>45759</v>
          </cell>
          <cell r="B4581">
            <v>4.4740000000000002</v>
          </cell>
        </row>
        <row r="4582">
          <cell r="A4582">
            <v>45760</v>
          </cell>
          <cell r="B4582">
            <v>5.0730000000000004</v>
          </cell>
        </row>
        <row r="4583">
          <cell r="A4583">
            <v>45761</v>
          </cell>
          <cell r="B4583">
            <v>6.0129999999999999</v>
          </cell>
        </row>
        <row r="4584">
          <cell r="A4584">
            <v>45762</v>
          </cell>
          <cell r="B4584">
            <v>6.5030000000000001</v>
          </cell>
        </row>
        <row r="4585">
          <cell r="A4585">
            <v>45763</v>
          </cell>
          <cell r="B4585">
            <v>6.5339999999999998</v>
          </cell>
        </row>
        <row r="4586">
          <cell r="A4586">
            <v>45764</v>
          </cell>
          <cell r="B4586">
            <v>6.194</v>
          </cell>
        </row>
        <row r="4587">
          <cell r="A4587">
            <v>45765</v>
          </cell>
          <cell r="B4587">
            <v>6.9059999999999997</v>
          </cell>
        </row>
        <row r="4588">
          <cell r="A4588">
            <v>45766</v>
          </cell>
          <cell r="B4588">
            <v>5.7009999999999996</v>
          </cell>
        </row>
        <row r="4589">
          <cell r="A4589">
            <v>45767</v>
          </cell>
          <cell r="B4589">
            <v>5.21</v>
          </cell>
        </row>
        <row r="4590">
          <cell r="A4590">
            <v>45768</v>
          </cell>
          <cell r="B4590">
            <v>5.0640000000000001</v>
          </cell>
        </row>
        <row r="4591">
          <cell r="A4591">
            <v>45769</v>
          </cell>
          <cell r="B4591">
            <v>5.4740000000000002</v>
          </cell>
        </row>
        <row r="4592">
          <cell r="A4592">
            <v>45770</v>
          </cell>
          <cell r="B4592">
            <v>5.6179999999999994</v>
          </cell>
        </row>
        <row r="4593">
          <cell r="A4593">
            <v>45771</v>
          </cell>
          <cell r="B4593">
            <v>5.08</v>
          </cell>
        </row>
        <row r="4594">
          <cell r="A4594">
            <v>45772</v>
          </cell>
          <cell r="B4594">
            <v>5.5709999999999997</v>
          </cell>
        </row>
        <row r="4595">
          <cell r="A4595">
            <v>45773</v>
          </cell>
          <cell r="B4595">
            <v>4.7440000000000007</v>
          </cell>
        </row>
        <row r="4596">
          <cell r="A4596">
            <v>45774</v>
          </cell>
          <cell r="B4596">
            <v>4.1129999999999995</v>
          </cell>
        </row>
        <row r="4597">
          <cell r="A4597">
            <v>45775</v>
          </cell>
          <cell r="B4597">
            <v>3.9750000000000001</v>
          </cell>
        </row>
        <row r="4598">
          <cell r="A4598">
            <v>45776</v>
          </cell>
          <cell r="B4598">
            <v>3.5329999999999999</v>
          </cell>
        </row>
        <row r="4599">
          <cell r="A4599">
            <v>45777</v>
          </cell>
          <cell r="B4599">
            <v>3.411</v>
          </cell>
        </row>
        <row r="4600">
          <cell r="A4600">
            <v>45778</v>
          </cell>
          <cell r="B4600">
            <v>3.0129999999999999</v>
          </cell>
        </row>
        <row r="4601">
          <cell r="A4601">
            <v>45779</v>
          </cell>
          <cell r="B4601">
            <v>3.08</v>
          </cell>
        </row>
        <row r="4602">
          <cell r="A4602">
            <v>45780</v>
          </cell>
          <cell r="B4602">
            <v>2.843</v>
          </cell>
        </row>
        <row r="4603">
          <cell r="A4603">
            <v>45781</v>
          </cell>
          <cell r="B4603">
            <v>3.4159999999999999</v>
          </cell>
        </row>
        <row r="4604">
          <cell r="A4604">
            <v>45782</v>
          </cell>
          <cell r="B4604">
            <v>4.4589999999999996</v>
          </cell>
        </row>
        <row r="4605">
          <cell r="A4605">
            <v>45783</v>
          </cell>
          <cell r="B4605">
            <v>4.5909999999999993</v>
          </cell>
        </row>
        <row r="4606">
          <cell r="A4606">
            <v>45784</v>
          </cell>
          <cell r="B4606">
            <v>4.1390000000000002</v>
          </cell>
        </row>
        <row r="4607">
          <cell r="A4607">
            <v>45785</v>
          </cell>
          <cell r="B4607">
            <v>4.4409999999999998</v>
          </cell>
        </row>
        <row r="4608">
          <cell r="A4608">
            <v>45786</v>
          </cell>
          <cell r="B4608">
            <v>3.9790000000000001</v>
          </cell>
        </row>
        <row r="4609">
          <cell r="A4609">
            <v>45787</v>
          </cell>
          <cell r="B4609">
            <v>3.2</v>
          </cell>
        </row>
        <row r="4610">
          <cell r="A4610">
            <v>45788</v>
          </cell>
          <cell r="B4610">
            <v>2.992</v>
          </cell>
        </row>
        <row r="4611">
          <cell r="A4611">
            <v>45789</v>
          </cell>
          <cell r="B4611">
            <v>3.3650000000000002</v>
          </cell>
        </row>
        <row r="4612">
          <cell r="A4612">
            <v>45790</v>
          </cell>
          <cell r="B4612">
            <v>3.2789999999999999</v>
          </cell>
        </row>
        <row r="4613">
          <cell r="A4613">
            <v>45791</v>
          </cell>
          <cell r="B4613">
            <v>3.141</v>
          </cell>
        </row>
        <row r="4614">
          <cell r="A4614">
            <v>45792</v>
          </cell>
          <cell r="B4614">
            <v>3.597</v>
          </cell>
        </row>
        <row r="4615">
          <cell r="A4615">
            <v>45793</v>
          </cell>
          <cell r="B4615">
            <v>3.1510000000000002</v>
          </cell>
        </row>
        <row r="4616">
          <cell r="A4616">
            <v>45794</v>
          </cell>
          <cell r="B4616">
            <v>2.9969999999999999</v>
          </cell>
        </row>
        <row r="4617">
          <cell r="A4617">
            <v>45795</v>
          </cell>
          <cell r="B4617">
            <v>2.9990000000000001</v>
          </cell>
        </row>
        <row r="4618">
          <cell r="A4618">
            <v>45796</v>
          </cell>
          <cell r="B4618">
            <v>3.3330000000000002</v>
          </cell>
        </row>
        <row r="4619">
          <cell r="A4619">
            <v>45797</v>
          </cell>
          <cell r="B4619">
            <v>3.1629999999999998</v>
          </cell>
        </row>
        <row r="4620">
          <cell r="A4620">
            <v>45798</v>
          </cell>
          <cell r="B4620">
            <v>3.2360000000000002</v>
          </cell>
        </row>
        <row r="4621">
          <cell r="A4621">
            <v>45799</v>
          </cell>
          <cell r="B4621">
            <v>3.2970000000000002</v>
          </cell>
        </row>
        <row r="4622">
          <cell r="A4622">
            <v>45800</v>
          </cell>
          <cell r="B4622">
            <v>3.1390000000000002</v>
          </cell>
        </row>
        <row r="4623">
          <cell r="A4623">
            <v>45801</v>
          </cell>
          <cell r="B4623">
            <v>2.8050000000000002</v>
          </cell>
        </row>
        <row r="4624">
          <cell r="A4624">
            <v>45802</v>
          </cell>
          <cell r="B4624">
            <v>2.9050000000000002</v>
          </cell>
        </row>
        <row r="4625">
          <cell r="A4625">
            <v>45803</v>
          </cell>
          <cell r="B4625">
            <v>3.1619999999999999</v>
          </cell>
        </row>
        <row r="4626">
          <cell r="A4626">
            <v>45804</v>
          </cell>
          <cell r="B4626">
            <v>3.7450000000000001</v>
          </cell>
        </row>
        <row r="4627">
          <cell r="A4627">
            <v>45805</v>
          </cell>
          <cell r="B4627">
            <v>3.31</v>
          </cell>
        </row>
        <row r="4628">
          <cell r="A4628">
            <v>45806</v>
          </cell>
          <cell r="B4628">
            <v>2.9889999999999999</v>
          </cell>
        </row>
        <row r="4629">
          <cell r="A4629">
            <v>45807</v>
          </cell>
          <cell r="B4629">
            <v>2.9580000000000002</v>
          </cell>
        </row>
        <row r="4630">
          <cell r="A4630">
            <v>45808</v>
          </cell>
          <cell r="B4630">
            <v>2.6540000000000004</v>
          </cell>
        </row>
        <row r="4631">
          <cell r="A4631">
            <v>45809</v>
          </cell>
          <cell r="B4631">
            <v>2.7639999999999998</v>
          </cell>
        </row>
        <row r="4632">
          <cell r="A4632">
            <v>45810</v>
          </cell>
          <cell r="B4632">
            <v>3.032</v>
          </cell>
        </row>
        <row r="4633">
          <cell r="A4633">
            <v>45811</v>
          </cell>
          <cell r="B4633">
            <v>3.1300000000000003</v>
          </cell>
        </row>
        <row r="4634">
          <cell r="A4634">
            <v>45812</v>
          </cell>
          <cell r="B4634">
            <v>3.2279999999999998</v>
          </cell>
        </row>
        <row r="4635">
          <cell r="A4635">
            <v>45813</v>
          </cell>
          <cell r="B4635">
            <v>3.6070000000000002</v>
          </cell>
        </row>
        <row r="4636">
          <cell r="A4636">
            <v>45814</v>
          </cell>
          <cell r="B4636">
            <v>3.528</v>
          </cell>
        </row>
        <row r="4637">
          <cell r="A4637">
            <v>45815</v>
          </cell>
          <cell r="B4637">
            <v>3.5510000000000002</v>
          </cell>
        </row>
        <row r="4638">
          <cell r="A4638">
            <v>45816</v>
          </cell>
          <cell r="B4638">
            <v>3.2869999999999999</v>
          </cell>
        </row>
        <row r="4639">
          <cell r="A4639">
            <v>45817</v>
          </cell>
          <cell r="B4639">
            <v>3.331</v>
          </cell>
        </row>
        <row r="4640">
          <cell r="A4640">
            <v>45818</v>
          </cell>
          <cell r="B4640">
            <v>3.081</v>
          </cell>
        </row>
        <row r="4641">
          <cell r="A4641">
            <v>45819</v>
          </cell>
          <cell r="B4641">
            <v>3.0860000000000003</v>
          </cell>
        </row>
        <row r="4642">
          <cell r="A4642">
            <v>45820</v>
          </cell>
          <cell r="B4642">
            <v>3.1520000000000001</v>
          </cell>
        </row>
        <row r="4643">
          <cell r="A4643">
            <v>45821</v>
          </cell>
          <cell r="B4643">
            <v>2.9170000000000003</v>
          </cell>
        </row>
        <row r="4644">
          <cell r="A4644">
            <v>45822</v>
          </cell>
          <cell r="B4644">
            <v>2.5049999999999999</v>
          </cell>
        </row>
        <row r="4645">
          <cell r="A4645">
            <v>45823</v>
          </cell>
          <cell r="B4645">
            <v>2.556</v>
          </cell>
        </row>
        <row r="4646">
          <cell r="A4646">
            <v>45824</v>
          </cell>
          <cell r="B4646">
            <v>2.9470000000000001</v>
          </cell>
        </row>
        <row r="4647">
          <cell r="A4647">
            <v>45825</v>
          </cell>
          <cell r="B4647">
            <v>2.8279999999999998</v>
          </cell>
        </row>
        <row r="4648">
          <cell r="A4648">
            <v>45826</v>
          </cell>
          <cell r="B4648">
            <v>2.956</v>
          </cell>
        </row>
        <row r="4649">
          <cell r="A4649">
            <v>45827</v>
          </cell>
          <cell r="B4649">
            <v>2.6440000000000001</v>
          </cell>
        </row>
        <row r="4650">
          <cell r="A4650">
            <v>45828</v>
          </cell>
          <cell r="B4650">
            <v>2.5920000000000001</v>
          </cell>
        </row>
        <row r="4651">
          <cell r="A4651">
            <v>45829</v>
          </cell>
          <cell r="B4651">
            <v>2.3130000000000002</v>
          </cell>
        </row>
        <row r="4652">
          <cell r="A4652">
            <v>45830</v>
          </cell>
          <cell r="B4652">
            <v>2.3119999999999998</v>
          </cell>
        </row>
        <row r="4653">
          <cell r="A4653">
            <v>45831</v>
          </cell>
          <cell r="B4653">
            <v>2.4549999999999996</v>
          </cell>
        </row>
        <row r="4654">
          <cell r="A4654">
            <v>45832</v>
          </cell>
          <cell r="B4654">
            <v>2.649</v>
          </cell>
        </row>
        <row r="4655">
          <cell r="A4655">
            <v>45833</v>
          </cell>
          <cell r="B4655">
            <v>2.855</v>
          </cell>
        </row>
        <row r="4656">
          <cell r="A4656">
            <v>45834</v>
          </cell>
          <cell r="B4656">
            <v>2.5449999999999999</v>
          </cell>
        </row>
        <row r="4657">
          <cell r="A4657">
            <v>45835</v>
          </cell>
          <cell r="B4657">
            <v>2.488</v>
          </cell>
        </row>
        <row r="4658">
          <cell r="A4658">
            <v>45836</v>
          </cell>
          <cell r="B4658">
            <v>2.2010000000000001</v>
          </cell>
        </row>
        <row r="4659">
          <cell r="A4659">
            <v>45837</v>
          </cell>
          <cell r="B4659">
            <v>2.306</v>
          </cell>
        </row>
        <row r="4660">
          <cell r="A4660">
            <v>45838</v>
          </cell>
          <cell r="B4660">
            <v>2.524</v>
          </cell>
        </row>
        <row r="4661">
          <cell r="A4661">
            <v>45839</v>
          </cell>
          <cell r="B4661">
            <v>2.5180000000000002</v>
          </cell>
        </row>
        <row r="4662">
          <cell r="A4662">
            <v>45840</v>
          </cell>
          <cell r="B4662">
            <v>2.468</v>
          </cell>
        </row>
        <row r="4663">
          <cell r="A4663">
            <v>45841</v>
          </cell>
          <cell r="B4663">
            <v>2.6910000000000003</v>
          </cell>
        </row>
        <row r="4664">
          <cell r="A4664">
            <v>45842</v>
          </cell>
          <cell r="B4664">
            <v>2.5680000000000001</v>
          </cell>
        </row>
        <row r="4665">
          <cell r="A4665">
            <v>45843</v>
          </cell>
          <cell r="B4665">
            <v>2.2560000000000002</v>
          </cell>
        </row>
        <row r="4666">
          <cell r="A4666">
            <v>45844</v>
          </cell>
          <cell r="B4666">
            <v>2.5920000000000001</v>
          </cell>
        </row>
        <row r="4667">
          <cell r="A4667">
            <v>45845</v>
          </cell>
          <cell r="B4667">
            <v>2.6890000000000001</v>
          </cell>
        </row>
        <row r="4668">
          <cell r="A4668">
            <v>45846</v>
          </cell>
          <cell r="B4668">
            <v>2.65</v>
          </cell>
        </row>
        <row r="4669">
          <cell r="A4669">
            <v>45847</v>
          </cell>
          <cell r="B4669">
            <v>2.6059999999999999</v>
          </cell>
        </row>
        <row r="4670">
          <cell r="A4670">
            <v>45848</v>
          </cell>
          <cell r="B4670">
            <v>2.6230000000000002</v>
          </cell>
        </row>
        <row r="4671">
          <cell r="A4671">
            <v>45849</v>
          </cell>
          <cell r="B4671">
            <v>2.3529999999999998</v>
          </cell>
        </row>
        <row r="4672">
          <cell r="A4672">
            <v>45850</v>
          </cell>
          <cell r="B4672">
            <v>1.968</v>
          </cell>
        </row>
        <row r="4673">
          <cell r="A4673">
            <v>45851</v>
          </cell>
          <cell r="B4673">
            <v>2.0569999999999999</v>
          </cell>
        </row>
        <row r="4674">
          <cell r="A4674">
            <v>45852</v>
          </cell>
          <cell r="B4674">
            <v>2.3580000000000001</v>
          </cell>
        </row>
        <row r="4675">
          <cell r="A4675">
            <v>45853</v>
          </cell>
          <cell r="B4675">
            <v>2.5420000000000003</v>
          </cell>
        </row>
        <row r="4676">
          <cell r="A4676">
            <v>45854</v>
          </cell>
          <cell r="B4676">
            <v>2.6219999999999999</v>
          </cell>
        </row>
        <row r="4677">
          <cell r="A4677">
            <v>45855</v>
          </cell>
          <cell r="B4677">
            <v>2.484</v>
          </cell>
        </row>
        <row r="4678">
          <cell r="A4678">
            <v>45856</v>
          </cell>
          <cell r="B4678">
            <v>2.4379999999999997</v>
          </cell>
        </row>
        <row r="4679">
          <cell r="A4679">
            <v>45857</v>
          </cell>
          <cell r="B4679">
            <v>2.2509999999999999</v>
          </cell>
        </row>
        <row r="4680">
          <cell r="A4680">
            <v>45858</v>
          </cell>
          <cell r="B4680">
            <v>2.4820000000000002</v>
          </cell>
        </row>
        <row r="4681">
          <cell r="A4681">
            <v>45859</v>
          </cell>
          <cell r="B4681">
            <v>2.484</v>
          </cell>
        </row>
        <row r="4682">
          <cell r="A4682">
            <v>45860</v>
          </cell>
          <cell r="B4682">
            <v>2.613</v>
          </cell>
        </row>
        <row r="4683">
          <cell r="A4683">
            <v>45861</v>
          </cell>
          <cell r="B4683">
            <v>2.702</v>
          </cell>
        </row>
        <row r="4684">
          <cell r="A4684">
            <v>45862</v>
          </cell>
          <cell r="B4684">
            <v>2.5630000000000002</v>
          </cell>
        </row>
        <row r="4685">
          <cell r="A4685">
            <v>45863</v>
          </cell>
          <cell r="B4685">
            <v>2.464</v>
          </cell>
        </row>
        <row r="4686">
          <cell r="A4686">
            <v>45864</v>
          </cell>
          <cell r="B4686">
            <v>2.161</v>
          </cell>
        </row>
        <row r="4687">
          <cell r="A4687">
            <v>45865</v>
          </cell>
          <cell r="B4687">
            <v>2.278</v>
          </cell>
        </row>
        <row r="4688">
          <cell r="A4688">
            <v>45866</v>
          </cell>
          <cell r="B4688">
            <v>2.4700000000000002</v>
          </cell>
        </row>
        <row r="4689">
          <cell r="A4689">
            <v>45867</v>
          </cell>
          <cell r="B4689">
            <v>2.577</v>
          </cell>
        </row>
        <row r="4690">
          <cell r="A4690">
            <v>45868</v>
          </cell>
          <cell r="B4690">
            <v>2.4689999999999999</v>
          </cell>
        </row>
        <row r="4691">
          <cell r="A4691">
            <v>45869</v>
          </cell>
          <cell r="B4691">
            <v>2.512</v>
          </cell>
        </row>
        <row r="4692">
          <cell r="A4692">
            <v>45870</v>
          </cell>
          <cell r="B4692">
            <v>2.5880000000000001</v>
          </cell>
        </row>
        <row r="4693">
          <cell r="A4693">
            <v>45871</v>
          </cell>
          <cell r="B4693">
            <v>2.2170000000000001</v>
          </cell>
        </row>
        <row r="4694">
          <cell r="A4694">
            <v>45872</v>
          </cell>
          <cell r="B4694">
            <v>2.2760000000000002</v>
          </cell>
        </row>
        <row r="4695">
          <cell r="A4695">
            <v>45873</v>
          </cell>
          <cell r="B4695">
            <v>2.4060000000000001</v>
          </cell>
        </row>
        <row r="4696">
          <cell r="A4696">
            <v>45874</v>
          </cell>
          <cell r="B4696">
            <v>2.6579999999999999</v>
          </cell>
        </row>
        <row r="4697">
          <cell r="A4697">
            <v>45875</v>
          </cell>
          <cell r="B4697">
            <v>2.63</v>
          </cell>
        </row>
        <row r="4698">
          <cell r="A4698">
            <v>45876</v>
          </cell>
          <cell r="B4698">
            <v>2.61</v>
          </cell>
        </row>
        <row r="4699">
          <cell r="A4699">
            <v>45877</v>
          </cell>
          <cell r="B4699">
            <v>2.6639999999999997</v>
          </cell>
        </row>
        <row r="4700">
          <cell r="A4700">
            <v>45878</v>
          </cell>
          <cell r="B4700">
            <v>2.2719999999999998</v>
          </cell>
        </row>
        <row r="4701">
          <cell r="A4701">
            <v>45879</v>
          </cell>
          <cell r="B4701">
            <v>2.2719999999999998</v>
          </cell>
        </row>
        <row r="4702">
          <cell r="A4702">
            <v>45880</v>
          </cell>
          <cell r="B4702">
            <v>2.4060000000000001</v>
          </cell>
        </row>
        <row r="4703">
          <cell r="A4703">
            <v>45881</v>
          </cell>
          <cell r="B4703">
            <v>2.3740000000000001</v>
          </cell>
        </row>
        <row r="4704">
          <cell r="A4704">
            <v>45882</v>
          </cell>
          <cell r="B4704">
            <v>2.5130000000000003</v>
          </cell>
        </row>
        <row r="4705">
          <cell r="A4705">
            <v>45883</v>
          </cell>
          <cell r="B4705">
            <v>2.52</v>
          </cell>
        </row>
        <row r="4706">
          <cell r="A4706">
            <v>45884</v>
          </cell>
          <cell r="B4706">
            <v>2.3489999999999998</v>
          </cell>
        </row>
        <row r="4707">
          <cell r="A4707">
            <v>45885</v>
          </cell>
          <cell r="B4707">
            <v>2.3110000000000004</v>
          </cell>
        </row>
        <row r="4708">
          <cell r="A4708">
            <v>45886</v>
          </cell>
          <cell r="B4708">
            <v>2.2050000000000001</v>
          </cell>
        </row>
        <row r="4709">
          <cell r="A4709">
            <v>45887</v>
          </cell>
          <cell r="B4709">
            <v>2.5659999999999998</v>
          </cell>
        </row>
        <row r="4710">
          <cell r="A4710">
            <v>45888</v>
          </cell>
          <cell r="B4710">
            <v>2.5220000000000002</v>
          </cell>
        </row>
        <row r="4711">
          <cell r="A4711">
            <v>45889</v>
          </cell>
          <cell r="B4711">
            <v>2.8200000000000003</v>
          </cell>
        </row>
        <row r="4712">
          <cell r="A4712">
            <v>45890</v>
          </cell>
          <cell r="B4712">
            <v>2.6909999999999998</v>
          </cell>
        </row>
        <row r="4713">
          <cell r="A4713">
            <v>45891</v>
          </cell>
          <cell r="B4713">
            <v>2.6269999999999998</v>
          </cell>
        </row>
        <row r="4714">
          <cell r="A4714">
            <v>45892</v>
          </cell>
          <cell r="B4714">
            <v>2.274</v>
          </cell>
        </row>
        <row r="4715">
          <cell r="A4715">
            <v>45893</v>
          </cell>
          <cell r="B4715">
            <v>2.2330000000000001</v>
          </cell>
        </row>
        <row r="4716">
          <cell r="A4716">
            <v>45894</v>
          </cell>
          <cell r="B4716">
            <v>2.367</v>
          </cell>
        </row>
        <row r="4717">
          <cell r="A4717">
            <v>45895</v>
          </cell>
          <cell r="B4717">
            <v>2.7429999999999999</v>
          </cell>
        </row>
        <row r="4718">
          <cell r="A4718">
            <v>45896</v>
          </cell>
          <cell r="B4718">
            <v>2.5760000000000001</v>
          </cell>
        </row>
        <row r="4719">
          <cell r="A4719">
            <v>45897</v>
          </cell>
          <cell r="B4719">
            <v>2.6350000000000002</v>
          </cell>
        </row>
        <row r="4720">
          <cell r="A4720">
            <v>45898</v>
          </cell>
          <cell r="B4720">
            <v>2.669</v>
          </cell>
        </row>
        <row r="4721">
          <cell r="A4721">
            <v>45899</v>
          </cell>
          <cell r="B4721">
            <v>2.46</v>
          </cell>
        </row>
        <row r="4722">
          <cell r="A4722">
            <v>45900</v>
          </cell>
          <cell r="B4722">
            <v>2.5390000000000001</v>
          </cell>
        </row>
        <row r="4723">
          <cell r="A4723">
            <v>45901</v>
          </cell>
          <cell r="B4723">
            <v>2.669</v>
          </cell>
        </row>
        <row r="4724">
          <cell r="A4724">
            <v>45902</v>
          </cell>
          <cell r="B4724">
            <v>2.7609999999999997</v>
          </cell>
        </row>
        <row r="4725">
          <cell r="A4725">
            <v>45903</v>
          </cell>
          <cell r="B4725">
            <v>2.9529999999999998</v>
          </cell>
        </row>
        <row r="4726">
          <cell r="A4726">
            <v>45904</v>
          </cell>
          <cell r="B4726">
            <v>2.9969999999999999</v>
          </cell>
        </row>
        <row r="4727">
          <cell r="A4727">
            <v>45905</v>
          </cell>
          <cell r="B4727">
            <v>2.899</v>
          </cell>
        </row>
        <row r="4728">
          <cell r="A4728">
            <v>45906</v>
          </cell>
          <cell r="B4728">
            <v>2.391</v>
          </cell>
        </row>
        <row r="4729">
          <cell r="A4729">
            <v>45907</v>
          </cell>
          <cell r="B4729">
            <v>2.4950000000000001</v>
          </cell>
        </row>
        <row r="4730">
          <cell r="A4730">
            <v>45908</v>
          </cell>
          <cell r="B4730"/>
        </row>
        <row r="4731">
          <cell r="A4731">
            <v>45909</v>
          </cell>
          <cell r="B4731"/>
        </row>
        <row r="4732">
          <cell r="A4732">
            <v>45910</v>
          </cell>
          <cell r="B4732"/>
        </row>
        <row r="4733">
          <cell r="A4733">
            <v>45911</v>
          </cell>
          <cell r="B4733"/>
        </row>
        <row r="4734">
          <cell r="A4734">
            <v>45912</v>
          </cell>
          <cell r="B4734"/>
        </row>
        <row r="4735">
          <cell r="A4735">
            <v>45913</v>
          </cell>
          <cell r="B4735"/>
        </row>
        <row r="4736">
          <cell r="A4736">
            <v>45914</v>
          </cell>
          <cell r="B4736"/>
        </row>
        <row r="4737">
          <cell r="A4737">
            <v>45915</v>
          </cell>
          <cell r="B4737"/>
        </row>
        <row r="4738">
          <cell r="A4738">
            <v>45916</v>
          </cell>
          <cell r="B4738"/>
        </row>
        <row r="4739">
          <cell r="A4739">
            <v>45917</v>
          </cell>
          <cell r="B4739"/>
        </row>
        <row r="4740">
          <cell r="A4740">
            <v>45918</v>
          </cell>
          <cell r="B4740"/>
        </row>
        <row r="4741">
          <cell r="A4741">
            <v>45919</v>
          </cell>
          <cell r="B4741"/>
        </row>
        <row r="4742">
          <cell r="A4742">
            <v>45920</v>
          </cell>
          <cell r="B4742"/>
        </row>
        <row r="4743">
          <cell r="A4743">
            <v>45921</v>
          </cell>
          <cell r="B4743"/>
        </row>
        <row r="4744">
          <cell r="A4744">
            <v>45922</v>
          </cell>
          <cell r="B4744"/>
        </row>
        <row r="4745">
          <cell r="A4745">
            <v>45923</v>
          </cell>
          <cell r="B4745"/>
        </row>
        <row r="4746">
          <cell r="A4746">
            <v>45924</v>
          </cell>
          <cell r="B4746"/>
        </row>
        <row r="4747">
          <cell r="A4747">
            <v>45925</v>
          </cell>
          <cell r="B4747"/>
        </row>
        <row r="4748">
          <cell r="A4748">
            <v>45926</v>
          </cell>
          <cell r="B4748"/>
        </row>
        <row r="4749">
          <cell r="A4749">
            <v>45927</v>
          </cell>
          <cell r="B4749"/>
        </row>
        <row r="4750">
          <cell r="A4750">
            <v>45928</v>
          </cell>
          <cell r="B4750"/>
        </row>
        <row r="4751">
          <cell r="A4751">
            <v>45929</v>
          </cell>
          <cell r="B4751"/>
        </row>
        <row r="4752">
          <cell r="A4752">
            <v>45930</v>
          </cell>
          <cell r="B4752"/>
        </row>
      </sheetData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eil Stovold" id="{C998C051-2C32-4FF6-8A99-39B5487DCEAD}" userId="S::Neil.Stovold@wwutilities.co.uk::8071a39e-4ab2-4e3b-84ce-149151d4095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4-10-21T22:54:37.79" personId="{C998C051-2C32-4FF6-8A99-39B5487DCEAD}" id="{280B7B39-68E6-47FE-9461-02A16C5AD9B5}">
    <text>I have added ‘accepted industrial’ and ‘potential industrial growth’ together here.</tex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506FC-5B93-4763-849F-499EB5119E35}">
  <sheetPr>
    <tabColor rgb="FF00B050"/>
  </sheetPr>
  <dimension ref="A1:G64"/>
  <sheetViews>
    <sheetView workbookViewId="0">
      <selection activeCell="G33" sqref="G33"/>
    </sheetView>
  </sheetViews>
  <sheetFormatPr defaultRowHeight="14.5" x14ac:dyDescent="0.35"/>
  <sheetData>
    <row r="1" spans="1:7" x14ac:dyDescent="0.35">
      <c r="A1">
        <v>2025</v>
      </c>
      <c r="E1" t="s">
        <v>22</v>
      </c>
      <c r="F1" t="s">
        <v>23</v>
      </c>
      <c r="G1" t="s">
        <v>21</v>
      </c>
    </row>
    <row r="2" spans="1:7" x14ac:dyDescent="0.35">
      <c r="A2" t="s">
        <v>21</v>
      </c>
      <c r="B2">
        <v>39.626199999999997</v>
      </c>
      <c r="D2">
        <v>2012</v>
      </c>
      <c r="E2">
        <v>39.649900000000002</v>
      </c>
      <c r="F2">
        <v>39.732399999999998</v>
      </c>
      <c r="G2">
        <v>39.616100000000003</v>
      </c>
    </row>
    <row r="3" spans="1:7" x14ac:dyDescent="0.35">
      <c r="A3" t="s">
        <v>23</v>
      </c>
      <c r="B3">
        <v>39.780500000000004</v>
      </c>
      <c r="D3">
        <f>D2+1</f>
        <v>2013</v>
      </c>
      <c r="E3">
        <v>39.50537405967048</v>
      </c>
      <c r="F3">
        <v>39.268378606464225</v>
      </c>
      <c r="G3">
        <v>39.240734028236346</v>
      </c>
    </row>
    <row r="4" spans="1:7" x14ac:dyDescent="0.35">
      <c r="A4" t="s">
        <v>22</v>
      </c>
      <c r="B4">
        <v>39.688600000000001</v>
      </c>
      <c r="D4">
        <f t="shared" ref="D4:D15" si="0">D3+1</f>
        <v>2014</v>
      </c>
      <c r="E4">
        <v>39.412599999999998</v>
      </c>
      <c r="F4">
        <v>39.273299999999999</v>
      </c>
      <c r="G4">
        <v>39.255000000000003</v>
      </c>
    </row>
    <row r="5" spans="1:7" x14ac:dyDescent="0.35">
      <c r="A5">
        <f>A1-1</f>
        <v>2024</v>
      </c>
      <c r="D5">
        <f t="shared" si="0"/>
        <v>2015</v>
      </c>
      <c r="E5">
        <v>39.387900000000002</v>
      </c>
      <c r="F5">
        <v>39.278199999999998</v>
      </c>
      <c r="G5">
        <v>39.283999999999999</v>
      </c>
    </row>
    <row r="6" spans="1:7" x14ac:dyDescent="0.35">
      <c r="A6" t="s">
        <v>21</v>
      </c>
      <c r="B6">
        <v>39.626199999999997</v>
      </c>
      <c r="D6">
        <f t="shared" si="0"/>
        <v>2016</v>
      </c>
      <c r="E6">
        <v>39.424900000000001</v>
      </c>
      <c r="F6">
        <v>39.283200000000001</v>
      </c>
      <c r="G6">
        <v>39.338999999999999</v>
      </c>
    </row>
    <row r="7" spans="1:7" x14ac:dyDescent="0.35">
      <c r="A7" t="s">
        <v>23</v>
      </c>
      <c r="B7">
        <v>39.780500000000004</v>
      </c>
      <c r="D7">
        <f t="shared" si="0"/>
        <v>2017</v>
      </c>
      <c r="E7">
        <v>39.460700000000003</v>
      </c>
      <c r="F7">
        <v>39.283200000000001</v>
      </c>
      <c r="G7">
        <v>39.366999999999997</v>
      </c>
    </row>
    <row r="8" spans="1:7" x14ac:dyDescent="0.35">
      <c r="A8" t="s">
        <v>22</v>
      </c>
      <c r="B8">
        <v>39.688600000000001</v>
      </c>
      <c r="D8">
        <f t="shared" si="0"/>
        <v>2018</v>
      </c>
      <c r="E8">
        <v>39.475900000000003</v>
      </c>
      <c r="F8">
        <v>39.2849</v>
      </c>
      <c r="G8">
        <v>39.383499999999998</v>
      </c>
    </row>
    <row r="9" spans="1:7" x14ac:dyDescent="0.35">
      <c r="A9">
        <f>A5-1</f>
        <v>2023</v>
      </c>
      <c r="D9">
        <f t="shared" si="0"/>
        <v>2019</v>
      </c>
      <c r="E9">
        <v>39.688600000000001</v>
      </c>
      <c r="F9">
        <v>39.780500000000004</v>
      </c>
      <c r="G9">
        <v>39.626199999999997</v>
      </c>
    </row>
    <row r="10" spans="1:7" x14ac:dyDescent="0.35">
      <c r="A10" t="s">
        <v>21</v>
      </c>
      <c r="B10" t="s">
        <v>229</v>
      </c>
      <c r="D10">
        <f t="shared" si="0"/>
        <v>2020</v>
      </c>
      <c r="E10">
        <v>39.688600000000001</v>
      </c>
      <c r="F10">
        <v>39.780500000000004</v>
      </c>
      <c r="G10">
        <v>39.626199999999997</v>
      </c>
    </row>
    <row r="11" spans="1:7" x14ac:dyDescent="0.35">
      <c r="A11" t="s">
        <v>23</v>
      </c>
      <c r="B11" t="s">
        <v>229</v>
      </c>
      <c r="D11">
        <f t="shared" si="0"/>
        <v>2021</v>
      </c>
      <c r="E11">
        <v>39.688600000000001</v>
      </c>
      <c r="F11">
        <v>39.780500000000004</v>
      </c>
      <c r="G11">
        <v>39.626199999999997</v>
      </c>
    </row>
    <row r="12" spans="1:7" x14ac:dyDescent="0.35">
      <c r="A12" t="s">
        <v>22</v>
      </c>
      <c r="B12" t="s">
        <v>229</v>
      </c>
      <c r="D12">
        <f t="shared" si="0"/>
        <v>2022</v>
      </c>
      <c r="E12">
        <v>39.688600000000001</v>
      </c>
      <c r="F12">
        <v>39.780500000000004</v>
      </c>
      <c r="G12">
        <v>39.626199999999997</v>
      </c>
    </row>
    <row r="13" spans="1:7" x14ac:dyDescent="0.35">
      <c r="A13">
        <f>A9-1</f>
        <v>2022</v>
      </c>
      <c r="D13">
        <f t="shared" si="0"/>
        <v>2023</v>
      </c>
      <c r="E13">
        <v>39.688600000000001</v>
      </c>
      <c r="F13">
        <v>39.780500000000004</v>
      </c>
      <c r="G13">
        <v>39.626199999999997</v>
      </c>
    </row>
    <row r="14" spans="1:7" x14ac:dyDescent="0.35">
      <c r="A14" t="s">
        <v>21</v>
      </c>
      <c r="B14" t="s">
        <v>229</v>
      </c>
      <c r="D14">
        <f t="shared" si="0"/>
        <v>2024</v>
      </c>
      <c r="E14">
        <v>39.688600000000001</v>
      </c>
      <c r="F14">
        <v>39.780500000000004</v>
      </c>
      <c r="G14">
        <v>39.626199999999997</v>
      </c>
    </row>
    <row r="15" spans="1:7" x14ac:dyDescent="0.35">
      <c r="A15" t="s">
        <v>23</v>
      </c>
      <c r="B15" t="s">
        <v>229</v>
      </c>
      <c r="D15">
        <f t="shared" si="0"/>
        <v>2025</v>
      </c>
      <c r="E15">
        <v>39.688600000000001</v>
      </c>
      <c r="F15">
        <v>39.780500000000004</v>
      </c>
      <c r="G15">
        <v>39.626199999999997</v>
      </c>
    </row>
    <row r="16" spans="1:7" x14ac:dyDescent="0.35">
      <c r="A16" t="s">
        <v>22</v>
      </c>
      <c r="B16" t="s">
        <v>229</v>
      </c>
    </row>
    <row r="17" spans="1:2" x14ac:dyDescent="0.35">
      <c r="A17">
        <f>A13-1</f>
        <v>2021</v>
      </c>
    </row>
    <row r="18" spans="1:2" x14ac:dyDescent="0.35">
      <c r="A18" t="s">
        <v>21</v>
      </c>
      <c r="B18">
        <v>39.277794655478402</v>
      </c>
    </row>
    <row r="19" spans="1:2" x14ac:dyDescent="0.35">
      <c r="A19" t="s">
        <v>23</v>
      </c>
      <c r="B19">
        <v>39.179179684382575</v>
      </c>
    </row>
    <row r="20" spans="1:2" x14ac:dyDescent="0.35">
      <c r="A20" t="s">
        <v>22</v>
      </c>
      <c r="B20">
        <v>39.688600000000001</v>
      </c>
    </row>
    <row r="21" spans="1:2" x14ac:dyDescent="0.35">
      <c r="A21">
        <f>A17-1</f>
        <v>2020</v>
      </c>
    </row>
    <row r="22" spans="1:2" x14ac:dyDescent="0.35">
      <c r="A22" t="s">
        <v>21</v>
      </c>
      <c r="B22">
        <v>39.626199999999997</v>
      </c>
    </row>
    <row r="23" spans="1:2" x14ac:dyDescent="0.35">
      <c r="A23" t="s">
        <v>23</v>
      </c>
      <c r="B23">
        <v>39.780500000000004</v>
      </c>
    </row>
    <row r="24" spans="1:2" x14ac:dyDescent="0.35">
      <c r="A24" t="s">
        <v>22</v>
      </c>
      <c r="B24">
        <v>39.688600000000001</v>
      </c>
    </row>
    <row r="25" spans="1:2" x14ac:dyDescent="0.35">
      <c r="A25">
        <f>A21-1</f>
        <v>2019</v>
      </c>
    </row>
    <row r="26" spans="1:2" x14ac:dyDescent="0.35">
      <c r="A26" t="s">
        <v>21</v>
      </c>
      <c r="B26">
        <v>39.626199999999997</v>
      </c>
    </row>
    <row r="27" spans="1:2" x14ac:dyDescent="0.35">
      <c r="A27" t="s">
        <v>23</v>
      </c>
      <c r="B27">
        <v>39.780500000000004</v>
      </c>
    </row>
    <row r="28" spans="1:2" x14ac:dyDescent="0.35">
      <c r="A28" t="s">
        <v>22</v>
      </c>
      <c r="B28">
        <v>39.688600000000001</v>
      </c>
    </row>
    <row r="29" spans="1:2" x14ac:dyDescent="0.35">
      <c r="A29">
        <f>A25-1</f>
        <v>2018</v>
      </c>
    </row>
    <row r="30" spans="1:2" x14ac:dyDescent="0.35">
      <c r="A30" t="s">
        <v>21</v>
      </c>
      <c r="B30">
        <v>39.29</v>
      </c>
    </row>
    <row r="31" spans="1:2" x14ac:dyDescent="0.35">
      <c r="A31" t="s">
        <v>23</v>
      </c>
      <c r="B31">
        <v>39.21</v>
      </c>
    </row>
    <row r="32" spans="1:2" x14ac:dyDescent="0.35">
      <c r="A32" t="s">
        <v>22</v>
      </c>
      <c r="B32">
        <v>39.590000000000003</v>
      </c>
    </row>
    <row r="33" spans="1:2" x14ac:dyDescent="0.35">
      <c r="A33">
        <f>A29-1</f>
        <v>2017</v>
      </c>
    </row>
    <row r="34" spans="1:2" x14ac:dyDescent="0.35">
      <c r="A34" t="s">
        <v>21</v>
      </c>
      <c r="B34">
        <v>39.225710375151834</v>
      </c>
    </row>
    <row r="35" spans="1:2" x14ac:dyDescent="0.35">
      <c r="A35" t="s">
        <v>23</v>
      </c>
      <c r="B35">
        <v>39.243182709596134</v>
      </c>
    </row>
    <row r="36" spans="1:2" x14ac:dyDescent="0.35">
      <c r="A36" t="s">
        <v>22</v>
      </c>
      <c r="B36">
        <v>39.336430246551103</v>
      </c>
    </row>
    <row r="37" spans="1:2" x14ac:dyDescent="0.35">
      <c r="A37">
        <f>A33-1</f>
        <v>2016</v>
      </c>
    </row>
    <row r="38" spans="1:2" x14ac:dyDescent="0.35">
      <c r="A38" t="s">
        <v>21</v>
      </c>
      <c r="B38">
        <v>39.20007153317669</v>
      </c>
    </row>
    <row r="39" spans="1:2" x14ac:dyDescent="0.35">
      <c r="A39" t="s">
        <v>23</v>
      </c>
      <c r="B39">
        <v>39.242835200040894</v>
      </c>
    </row>
    <row r="40" spans="1:2" x14ac:dyDescent="0.35">
      <c r="A40" t="s">
        <v>22</v>
      </c>
      <c r="B40">
        <v>39.270875865195947</v>
      </c>
    </row>
    <row r="41" spans="1:2" x14ac:dyDescent="0.35">
      <c r="A41">
        <f>A37-1</f>
        <v>2015</v>
      </c>
    </row>
    <row r="42" spans="1:2" x14ac:dyDescent="0.35">
      <c r="A42" t="s">
        <v>21</v>
      </c>
      <c r="B42">
        <v>39.184661538985274</v>
      </c>
    </row>
    <row r="43" spans="1:2" x14ac:dyDescent="0.35">
      <c r="A43" t="s">
        <v>23</v>
      </c>
      <c r="B43">
        <v>39.24279103265151</v>
      </c>
    </row>
    <row r="44" spans="1:2" x14ac:dyDescent="0.35">
      <c r="A44" t="s">
        <v>22</v>
      </c>
      <c r="B44">
        <v>39.314925422484009</v>
      </c>
    </row>
    <row r="45" spans="1:2" x14ac:dyDescent="0.35">
      <c r="A45">
        <f>A41-1</f>
        <v>2014</v>
      </c>
    </row>
    <row r="46" spans="1:2" x14ac:dyDescent="0.35">
      <c r="A46" t="s">
        <v>21</v>
      </c>
      <c r="B46" t="s">
        <v>229</v>
      </c>
    </row>
    <row r="47" spans="1:2" x14ac:dyDescent="0.35">
      <c r="A47" t="s">
        <v>23</v>
      </c>
      <c r="B47">
        <v>39.273333206203958</v>
      </c>
    </row>
    <row r="48" spans="1:2" x14ac:dyDescent="0.35">
      <c r="A48" t="s">
        <v>22</v>
      </c>
      <c r="B48">
        <v>39.494331190293558</v>
      </c>
    </row>
    <row r="49" spans="1:2" x14ac:dyDescent="0.35">
      <c r="A49">
        <f>A45-1</f>
        <v>2013</v>
      </c>
    </row>
    <row r="50" spans="1:2" x14ac:dyDescent="0.35">
      <c r="A50" t="s">
        <v>21</v>
      </c>
      <c r="B50">
        <v>39.240734028236346</v>
      </c>
    </row>
    <row r="51" spans="1:2" x14ac:dyDescent="0.35">
      <c r="A51" t="s">
        <v>23</v>
      </c>
      <c r="B51">
        <v>39.268378606464225</v>
      </c>
    </row>
    <row r="52" spans="1:2" x14ac:dyDescent="0.35">
      <c r="A52" t="s">
        <v>22</v>
      </c>
      <c r="B52">
        <v>39.50537405967048</v>
      </c>
    </row>
    <row r="53" spans="1:2" x14ac:dyDescent="0.35">
      <c r="A53">
        <f>A49-1</f>
        <v>2012</v>
      </c>
    </row>
    <row r="54" spans="1:2" x14ac:dyDescent="0.35">
      <c r="A54" t="s">
        <v>21</v>
      </c>
      <c r="B54" t="s">
        <v>229</v>
      </c>
    </row>
    <row r="55" spans="1:2" x14ac:dyDescent="0.35">
      <c r="A55" t="s">
        <v>23</v>
      </c>
      <c r="B55">
        <v>39.308763645226897</v>
      </c>
    </row>
    <row r="56" spans="1:2" x14ac:dyDescent="0.35">
      <c r="A56" t="s">
        <v>22</v>
      </c>
      <c r="B56">
        <v>39.40719216959581</v>
      </c>
    </row>
    <row r="57" spans="1:2" x14ac:dyDescent="0.35">
      <c r="A57">
        <f>A53-1</f>
        <v>2011</v>
      </c>
    </row>
    <row r="58" spans="1:2" x14ac:dyDescent="0.35">
      <c r="A58" t="s">
        <v>21</v>
      </c>
      <c r="B58">
        <v>39.622852754723205</v>
      </c>
    </row>
    <row r="59" spans="1:2" x14ac:dyDescent="0.35">
      <c r="A59" t="s">
        <v>23</v>
      </c>
      <c r="B59">
        <v>39.736262325858902</v>
      </c>
    </row>
    <row r="60" spans="1:2" x14ac:dyDescent="0.35">
      <c r="A60" t="s">
        <v>22</v>
      </c>
      <c r="B60">
        <v>39.56674462247797</v>
      </c>
    </row>
    <row r="61" spans="1:2" x14ac:dyDescent="0.35">
      <c r="A61">
        <f>A57-1</f>
        <v>2010</v>
      </c>
    </row>
    <row r="62" spans="1:2" x14ac:dyDescent="0.35">
      <c r="A62" t="s">
        <v>21</v>
      </c>
      <c r="B62" s="207">
        <v>39.397041359775081</v>
      </c>
    </row>
    <row r="63" spans="1:2" x14ac:dyDescent="0.35">
      <c r="A63" t="s">
        <v>23</v>
      </c>
      <c r="B63" s="208">
        <v>39.437795078909737</v>
      </c>
    </row>
    <row r="64" spans="1:2" x14ac:dyDescent="0.35">
      <c r="A64" t="s">
        <v>22</v>
      </c>
      <c r="B64">
        <v>39.460852680918762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3667-84F9-4188-B069-A3CB59C9C664}">
  <sheetPr>
    <tabColor rgb="FF00B050"/>
  </sheetPr>
  <dimension ref="A1:N47"/>
  <sheetViews>
    <sheetView showGridLines="0" topLeftCell="A27" zoomScale="90" zoomScaleNormal="90" workbookViewId="0">
      <selection activeCell="E44" sqref="E44"/>
    </sheetView>
  </sheetViews>
  <sheetFormatPr defaultRowHeight="14.5" x14ac:dyDescent="0.35"/>
  <cols>
    <col min="2" max="2" width="59.08984375" bestFit="1" customWidth="1"/>
    <col min="3" max="13" width="16" customWidth="1"/>
    <col min="14" max="14" width="12" bestFit="1" customWidth="1"/>
  </cols>
  <sheetData>
    <row r="1" spans="1:13" ht="15" thickBot="1" x14ac:dyDescent="0.4">
      <c r="A1" s="35" t="s">
        <v>123</v>
      </c>
    </row>
    <row r="2" spans="1:13" ht="15" thickBot="1" x14ac:dyDescent="0.4">
      <c r="A2" s="39" t="s">
        <v>192</v>
      </c>
      <c r="B2" s="42"/>
      <c r="C2" s="42" t="s">
        <v>45</v>
      </c>
      <c r="D2" s="42" t="s">
        <v>46</v>
      </c>
      <c r="E2" s="42" t="s">
        <v>47</v>
      </c>
      <c r="F2" s="42" t="s">
        <v>48</v>
      </c>
      <c r="G2" s="42" t="s">
        <v>49</v>
      </c>
      <c r="H2" s="42" t="s">
        <v>50</v>
      </c>
      <c r="I2" s="42" t="s">
        <v>51</v>
      </c>
      <c r="J2" s="42" t="s">
        <v>52</v>
      </c>
      <c r="K2" s="42" t="s">
        <v>53</v>
      </c>
      <c r="L2" s="42" t="s">
        <v>54</v>
      </c>
      <c r="M2" s="42" t="s">
        <v>217</v>
      </c>
    </row>
    <row r="3" spans="1:13" x14ac:dyDescent="0.35">
      <c r="A3" s="114" t="s">
        <v>193</v>
      </c>
      <c r="B3" s="114" t="s">
        <v>282</v>
      </c>
      <c r="C3" s="116">
        <v>37.257840016092743</v>
      </c>
      <c r="D3" s="115">
        <v>37.27584300438852</v>
      </c>
      <c r="E3" s="115">
        <v>37.284968130755985</v>
      </c>
      <c r="F3" s="115">
        <v>37.26156808475713</v>
      </c>
      <c r="G3" s="115">
        <v>37.226765780165962</v>
      </c>
      <c r="H3" s="115">
        <v>36.92445148773583</v>
      </c>
      <c r="I3" s="115">
        <v>35.780760321270627</v>
      </c>
      <c r="J3" s="115">
        <v>35.226132758501478</v>
      </c>
      <c r="K3" s="115">
        <v>34.758675987937643</v>
      </c>
      <c r="L3" s="115">
        <v>34.175330220121531</v>
      </c>
      <c r="M3" s="115">
        <v>33.570765133131431</v>
      </c>
    </row>
    <row r="4" spans="1:13" x14ac:dyDescent="0.35">
      <c r="A4" s="114" t="s">
        <v>193</v>
      </c>
      <c r="B4" s="230" t="s">
        <v>283</v>
      </c>
      <c r="C4" s="116">
        <v>37.257840016092743</v>
      </c>
      <c r="D4" s="117">
        <v>37.929123052113525</v>
      </c>
      <c r="E4" s="117">
        <v>38.420525712033495</v>
      </c>
      <c r="F4" s="117">
        <v>38.623820779606561</v>
      </c>
      <c r="G4" s="117">
        <v>39.218321316236661</v>
      </c>
      <c r="H4" s="117">
        <v>38.944314154502408</v>
      </c>
      <c r="I4" s="117">
        <v>37.787140808199268</v>
      </c>
      <c r="J4" s="117">
        <v>37.254385291844791</v>
      </c>
      <c r="K4" s="117">
        <v>36.819063637518809</v>
      </c>
      <c r="L4" s="117">
        <v>36.265165834826533</v>
      </c>
      <c r="M4" s="117">
        <v>35.692408295258133</v>
      </c>
    </row>
    <row r="5" spans="1:13" x14ac:dyDescent="0.35">
      <c r="A5" s="114" t="s">
        <v>193</v>
      </c>
      <c r="B5" s="230" t="s">
        <v>284</v>
      </c>
      <c r="C5" s="116">
        <v>5.7993385842595222</v>
      </c>
      <c r="D5" s="117">
        <v>5.7993385842595222</v>
      </c>
      <c r="E5" s="117">
        <v>5.7993385842595222</v>
      </c>
      <c r="F5" s="117">
        <v>5.7993385842595222</v>
      </c>
      <c r="G5" s="117">
        <v>5.7993385842595222</v>
      </c>
      <c r="H5" s="117">
        <v>5.7993385842595222</v>
      </c>
      <c r="I5" s="117">
        <v>5.7993385842595222</v>
      </c>
      <c r="J5" s="117">
        <v>5.7993385842595222</v>
      </c>
      <c r="K5" s="117">
        <v>5.7993385842595222</v>
      </c>
      <c r="L5" s="117">
        <v>5.7993385842595222</v>
      </c>
      <c r="M5" s="117">
        <v>5.7993385842595222</v>
      </c>
    </row>
    <row r="6" spans="1:13" x14ac:dyDescent="0.35">
      <c r="A6" s="114" t="s">
        <v>193</v>
      </c>
      <c r="B6" s="114" t="s">
        <v>280</v>
      </c>
      <c r="C6" s="116">
        <v>0.91614681281510524</v>
      </c>
      <c r="D6" s="117">
        <v>0.91614681281510524</v>
      </c>
      <c r="E6" s="117">
        <v>0.91614681281510524</v>
      </c>
      <c r="F6" s="117">
        <v>0.91614681281510524</v>
      </c>
      <c r="G6" s="117">
        <v>0.91614681281510524</v>
      </c>
      <c r="H6" s="117">
        <v>0.91614681281510524</v>
      </c>
      <c r="I6" s="117">
        <v>0.91614681281510524</v>
      </c>
      <c r="J6" s="117">
        <v>0.91614681281510524</v>
      </c>
      <c r="K6" s="117">
        <v>0.91614681281510524</v>
      </c>
      <c r="L6" s="117">
        <v>0.91614681281510524</v>
      </c>
      <c r="M6" s="117">
        <v>0.91614681281510524</v>
      </c>
    </row>
    <row r="7" spans="1:13" x14ac:dyDescent="0.35">
      <c r="A7" s="114" t="s">
        <v>193</v>
      </c>
      <c r="B7" s="114" t="s">
        <v>279</v>
      </c>
      <c r="C7" s="116">
        <v>0</v>
      </c>
      <c r="D7" s="117">
        <v>0.58118890889808938</v>
      </c>
      <c r="E7" s="117">
        <v>0.58118890889808938</v>
      </c>
      <c r="F7" s="117">
        <v>0.58118890889808938</v>
      </c>
      <c r="G7" s="117">
        <v>0.58118890889808938</v>
      </c>
      <c r="H7" s="117">
        <v>0.58118890889808938</v>
      </c>
      <c r="I7" s="117">
        <v>0.58118890889808938</v>
      </c>
      <c r="J7" s="117">
        <v>0.58118890889808938</v>
      </c>
      <c r="K7" s="117">
        <v>0.58118890889808938</v>
      </c>
      <c r="L7" s="117">
        <v>0.58118890889808938</v>
      </c>
      <c r="M7" s="117">
        <v>0.58118890889808938</v>
      </c>
    </row>
    <row r="8" spans="1:13" x14ac:dyDescent="0.35">
      <c r="A8" s="114" t="s">
        <v>193</v>
      </c>
      <c r="B8" s="114" t="s">
        <v>281</v>
      </c>
      <c r="C8" s="116">
        <v>0</v>
      </c>
      <c r="D8" s="117">
        <v>2.5731519882283577E-2</v>
      </c>
      <c r="E8" s="117">
        <v>0.36251322513303263</v>
      </c>
      <c r="F8" s="117">
        <v>2.3851060508197808</v>
      </c>
      <c r="G8" s="117">
        <v>2.7366658508657182</v>
      </c>
      <c r="H8" s="117">
        <v>3.0882256509116557</v>
      </c>
      <c r="I8" s="117">
        <v>3.5212161016532861</v>
      </c>
      <c r="J8" s="117">
        <v>3.5468881771676717</v>
      </c>
      <c r="K8" s="117">
        <v>3.5726196970499551</v>
      </c>
      <c r="L8" s="117">
        <v>3.5983512169322389</v>
      </c>
      <c r="M8" s="117">
        <v>3.624123256643339</v>
      </c>
    </row>
    <row r="9" spans="1:13" x14ac:dyDescent="0.35">
      <c r="A9" s="25" t="s">
        <v>193</v>
      </c>
      <c r="B9" s="25" t="s">
        <v>237</v>
      </c>
      <c r="C9" s="118">
        <v>43.973325413167373</v>
      </c>
      <c r="D9" s="119">
        <v>44.572517310361235</v>
      </c>
      <c r="E9" s="119">
        <v>44.581642436728707</v>
      </c>
      <c r="F9" s="119">
        <v>44.558242390729845</v>
      </c>
      <c r="G9" s="119">
        <v>44.523440086138685</v>
      </c>
      <c r="H9" s="119">
        <v>44.221125793708552</v>
      </c>
      <c r="I9" s="119">
        <v>43.077434627243335</v>
      </c>
      <c r="J9" s="119">
        <v>42.522807064474193</v>
      </c>
      <c r="K9" s="119">
        <v>42.055350293910351</v>
      </c>
      <c r="L9" s="119">
        <v>41.472004526094246</v>
      </c>
      <c r="M9" s="119">
        <v>40.867439439104146</v>
      </c>
    </row>
    <row r="10" spans="1:13" x14ac:dyDescent="0.35">
      <c r="A10" s="25" t="s">
        <v>193</v>
      </c>
      <c r="B10" s="120" t="s">
        <v>238</v>
      </c>
      <c r="C10" s="119">
        <v>43.973325413167373</v>
      </c>
      <c r="D10" s="119">
        <v>45.251528877968525</v>
      </c>
      <c r="E10" s="119">
        <v>46.079713243139238</v>
      </c>
      <c r="F10" s="119">
        <v>48.305601136399055</v>
      </c>
      <c r="G10" s="119">
        <v>49.251661473075089</v>
      </c>
      <c r="H10" s="119">
        <v>49.329214111386776</v>
      </c>
      <c r="I10" s="119">
        <v>48.605031215825278</v>
      </c>
      <c r="J10" s="119">
        <v>48.097947774985187</v>
      </c>
      <c r="K10" s="119">
        <v>47.688357640541483</v>
      </c>
      <c r="L10" s="119">
        <v>47.160191357731485</v>
      </c>
      <c r="M10" s="119">
        <v>46.613205857874192</v>
      </c>
    </row>
    <row r="11" spans="1:13" x14ac:dyDescent="0.35">
      <c r="A11" s="121" t="s">
        <v>193</v>
      </c>
      <c r="B11" s="121" t="s">
        <v>240</v>
      </c>
      <c r="C11" s="123"/>
      <c r="D11" s="124">
        <v>45.26339467140761</v>
      </c>
      <c r="E11" s="122">
        <v>45.26339467140761</v>
      </c>
      <c r="F11" s="122">
        <v>45.26339467140761</v>
      </c>
      <c r="G11" s="122">
        <v>45.26339467140761</v>
      </c>
      <c r="H11" s="122">
        <v>45.26339467140761</v>
      </c>
      <c r="I11" s="122">
        <v>45.26339467140761</v>
      </c>
      <c r="J11" s="122">
        <v>45.26339467140761</v>
      </c>
      <c r="K11" s="122">
        <v>45.26339467140761</v>
      </c>
      <c r="L11" s="122">
        <v>45.26339467140761</v>
      </c>
      <c r="M11" s="122">
        <v>45.26339467140761</v>
      </c>
    </row>
    <row r="12" spans="1:13" x14ac:dyDescent="0.35">
      <c r="A12" s="121" t="s">
        <v>193</v>
      </c>
      <c r="B12" s="121" t="s">
        <v>239</v>
      </c>
      <c r="C12" s="123">
        <v>46.919766557461926</v>
      </c>
      <c r="D12" s="124">
        <v>47.304586966684091</v>
      </c>
      <c r="E12" s="124">
        <v>47.076481535096455</v>
      </c>
      <c r="F12" s="124">
        <v>46.605882084285554</v>
      </c>
      <c r="G12" s="124">
        <v>46.379292046245865</v>
      </c>
      <c r="H12" s="124">
        <v>46.113166454130216</v>
      </c>
      <c r="I12" s="124">
        <v>45.072955214802448</v>
      </c>
      <c r="J12" s="124">
        <v>44.61879459482077</v>
      </c>
      <c r="K12" s="124">
        <v>44.353089824596353</v>
      </c>
      <c r="L12" s="124">
        <v>43.992020304870195</v>
      </c>
      <c r="M12" s="124"/>
    </row>
    <row r="13" spans="1:13" x14ac:dyDescent="0.35">
      <c r="A13" s="121"/>
      <c r="B13" s="121"/>
      <c r="C13" s="125"/>
      <c r="D13" s="126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3" ht="15" thickBot="1" x14ac:dyDescent="0.4">
      <c r="A14" s="35" t="s">
        <v>122</v>
      </c>
    </row>
    <row r="15" spans="1:13" ht="15" thickBot="1" x14ac:dyDescent="0.4">
      <c r="A15" s="39" t="s">
        <v>192</v>
      </c>
      <c r="B15" s="42"/>
      <c r="C15" s="42" t="s">
        <v>45</v>
      </c>
      <c r="D15" s="42" t="s">
        <v>46</v>
      </c>
      <c r="E15" s="42" t="s">
        <v>47</v>
      </c>
      <c r="F15" s="42" t="s">
        <v>48</v>
      </c>
      <c r="G15" s="42" t="s">
        <v>49</v>
      </c>
      <c r="H15" s="42" t="s">
        <v>50</v>
      </c>
      <c r="I15" s="42" t="s">
        <v>51</v>
      </c>
      <c r="J15" s="42" t="s">
        <v>52</v>
      </c>
      <c r="K15" s="42" t="s">
        <v>53</v>
      </c>
      <c r="L15" s="42" t="s">
        <v>54</v>
      </c>
      <c r="M15" s="42" t="s">
        <v>217</v>
      </c>
    </row>
    <row r="16" spans="1:13" x14ac:dyDescent="0.35">
      <c r="A16" s="114" t="s">
        <v>193</v>
      </c>
      <c r="B16" s="114" t="s">
        <v>282</v>
      </c>
      <c r="C16" s="132">
        <v>410.70562748706362</v>
      </c>
      <c r="D16" s="133">
        <v>410.90408044626537</v>
      </c>
      <c r="E16" s="133">
        <v>411.00466976515855</v>
      </c>
      <c r="F16" s="133">
        <v>410.74672323441399</v>
      </c>
      <c r="G16" s="133">
        <v>410.36308579491305</v>
      </c>
      <c r="H16" s="133">
        <v>407.03026261330785</v>
      </c>
      <c r="I16" s="133">
        <v>394.41880241782746</v>
      </c>
      <c r="J16" s="133">
        <v>388.30570079841726</v>
      </c>
      <c r="K16" s="133">
        <v>383.15265146861657</v>
      </c>
      <c r="L16" s="133">
        <v>376.72182107899914</v>
      </c>
      <c r="M16" s="133">
        <v>370.05859602319168</v>
      </c>
    </row>
    <row r="17" spans="1:14" x14ac:dyDescent="0.35">
      <c r="A17" s="114" t="s">
        <v>193</v>
      </c>
      <c r="B17" s="230" t="s">
        <v>283</v>
      </c>
      <c r="C17" s="134">
        <v>410.70562748706362</v>
      </c>
      <c r="D17" s="135">
        <v>418.10578015741771</v>
      </c>
      <c r="E17" s="135">
        <v>423.52222695322257</v>
      </c>
      <c r="F17" s="135">
        <v>425.7622326973306</v>
      </c>
      <c r="G17" s="135">
        <v>432.31639802027831</v>
      </c>
      <c r="H17" s="135">
        <v>429.29559865513875</v>
      </c>
      <c r="I17" s="135">
        <v>416.53529370040104</v>
      </c>
      <c r="J17" s="135">
        <v>410.66333469075408</v>
      </c>
      <c r="K17" s="135">
        <v>405.86451119368746</v>
      </c>
      <c r="L17" s="135">
        <v>399.75826684161882</v>
      </c>
      <c r="M17" s="135">
        <v>393.44573157319803</v>
      </c>
    </row>
    <row r="18" spans="1:14" x14ac:dyDescent="0.35">
      <c r="A18" s="114" t="s">
        <v>193</v>
      </c>
      <c r="B18" s="114" t="s">
        <v>284</v>
      </c>
      <c r="C18" s="134">
        <v>64.026700333333324</v>
      </c>
      <c r="D18" s="135">
        <v>64.026700333333324</v>
      </c>
      <c r="E18" s="135">
        <v>64.026700333333324</v>
      </c>
      <c r="F18" s="135">
        <v>64.026700333333324</v>
      </c>
      <c r="G18" s="135">
        <v>64.026700333333324</v>
      </c>
      <c r="H18" s="135">
        <v>64.026700333333324</v>
      </c>
      <c r="I18" s="135">
        <v>64.026700333333324</v>
      </c>
      <c r="J18" s="135">
        <v>64.026700333333324</v>
      </c>
      <c r="K18" s="135">
        <v>64.026700333333324</v>
      </c>
      <c r="L18" s="135">
        <v>64.026700333333324</v>
      </c>
      <c r="M18" s="135">
        <v>64.026700333333324</v>
      </c>
    </row>
    <row r="19" spans="1:14" x14ac:dyDescent="0.35">
      <c r="A19" s="114" t="s">
        <v>193</v>
      </c>
      <c r="B19" s="114" t="s">
        <v>280</v>
      </c>
      <c r="C19" s="134">
        <v>10.096349</v>
      </c>
      <c r="D19" s="135">
        <v>10.096349</v>
      </c>
      <c r="E19" s="135">
        <v>10.096349</v>
      </c>
      <c r="F19" s="135">
        <v>10.096349</v>
      </c>
      <c r="G19" s="135">
        <v>10.096349</v>
      </c>
      <c r="H19" s="135">
        <v>10.096349</v>
      </c>
      <c r="I19" s="135">
        <v>10.096349</v>
      </c>
      <c r="J19" s="135">
        <v>10.096349</v>
      </c>
      <c r="K19" s="135">
        <v>10.096349</v>
      </c>
      <c r="L19" s="135">
        <v>10.096349</v>
      </c>
      <c r="M19" s="135">
        <v>10.096349</v>
      </c>
    </row>
    <row r="20" spans="1:14" x14ac:dyDescent="0.35">
      <c r="A20" s="114" t="s">
        <v>193</v>
      </c>
      <c r="B20" s="114" t="s">
        <v>279</v>
      </c>
      <c r="C20" s="134">
        <v>0</v>
      </c>
      <c r="D20" s="135">
        <v>6.4079819999999996</v>
      </c>
      <c r="E20" s="135">
        <v>6.4079819999999996</v>
      </c>
      <c r="F20" s="135">
        <v>6.4079819999999996</v>
      </c>
      <c r="G20" s="135">
        <v>6.4079819999999996</v>
      </c>
      <c r="H20" s="135">
        <v>6.4079819999999996</v>
      </c>
      <c r="I20" s="135">
        <v>6.4079819999999996</v>
      </c>
      <c r="J20" s="135">
        <v>6.4079819999999996</v>
      </c>
      <c r="K20" s="135">
        <v>6.4079819999999996</v>
      </c>
      <c r="L20" s="135">
        <v>6.4079819999999996</v>
      </c>
      <c r="M20" s="135">
        <v>6.4079819999999996</v>
      </c>
    </row>
    <row r="21" spans="1:14" x14ac:dyDescent="0.35">
      <c r="A21" s="114" t="s">
        <v>193</v>
      </c>
      <c r="B21" s="114" t="s">
        <v>281</v>
      </c>
      <c r="C21" s="134">
        <v>0</v>
      </c>
      <c r="D21" s="135">
        <v>0.28367999999999999</v>
      </c>
      <c r="E21" s="135">
        <v>4.00406</v>
      </c>
      <c r="F21" s="135">
        <v>26.334017894736842</v>
      </c>
      <c r="G21" s="135">
        <v>30.21769789473684</v>
      </c>
      <c r="H21" s="135">
        <v>34.101377894736842</v>
      </c>
      <c r="I21" s="135">
        <v>38.884877894736839</v>
      </c>
      <c r="J21" s="135">
        <v>39.168557894736843</v>
      </c>
      <c r="K21" s="135">
        <v>39.45223789473684</v>
      </c>
      <c r="L21" s="135">
        <v>39.735917894736843</v>
      </c>
      <c r="M21" s="135">
        <v>40.01959789473684</v>
      </c>
    </row>
    <row r="22" spans="1:14" x14ac:dyDescent="0.35">
      <c r="A22" s="25" t="s">
        <v>193</v>
      </c>
      <c r="B22" s="25" t="s">
        <v>237</v>
      </c>
      <c r="C22" s="136">
        <v>484.82867682039694</v>
      </c>
      <c r="D22" s="137">
        <v>491.43511177959863</v>
      </c>
      <c r="E22" s="137">
        <v>491.53570109849187</v>
      </c>
      <c r="F22" s="137">
        <v>491.27775456774731</v>
      </c>
      <c r="G22" s="137">
        <v>490.89411712824636</v>
      </c>
      <c r="H22" s="137">
        <v>487.56129394664117</v>
      </c>
      <c r="I22" s="137">
        <v>474.94983375116078</v>
      </c>
      <c r="J22" s="137">
        <v>468.83673213175058</v>
      </c>
      <c r="K22" s="137">
        <v>463.68368280194989</v>
      </c>
      <c r="L22" s="137">
        <v>457.25285241233246</v>
      </c>
      <c r="M22" s="137">
        <v>450.589627356525</v>
      </c>
    </row>
    <row r="23" spans="1:14" x14ac:dyDescent="0.35">
      <c r="A23" s="25" t="s">
        <v>193</v>
      </c>
      <c r="B23" s="120" t="s">
        <v>238</v>
      </c>
      <c r="C23" s="137">
        <v>484.82867682039694</v>
      </c>
      <c r="D23" s="137">
        <v>498.92049149075103</v>
      </c>
      <c r="E23" s="137">
        <v>508.05731828655587</v>
      </c>
      <c r="F23" s="137">
        <v>532.62728192540078</v>
      </c>
      <c r="G23" s="137">
        <v>543.06512724834852</v>
      </c>
      <c r="H23" s="137">
        <v>543.92800788320892</v>
      </c>
      <c r="I23" s="137">
        <v>535.95120292847116</v>
      </c>
      <c r="J23" s="137">
        <v>530.36292391882421</v>
      </c>
      <c r="K23" s="137">
        <v>525.84778042175753</v>
      </c>
      <c r="L23" s="137">
        <v>520.02521606968901</v>
      </c>
      <c r="M23" s="137">
        <v>513.99636080126811</v>
      </c>
    </row>
    <row r="24" spans="1:14" x14ac:dyDescent="0.35">
      <c r="A24" s="121" t="s">
        <v>193</v>
      </c>
      <c r="B24" s="121" t="s">
        <v>240</v>
      </c>
      <c r="C24" s="138"/>
      <c r="D24" s="141">
        <v>498.96312399999999</v>
      </c>
      <c r="E24" s="139">
        <v>498.96312399999999</v>
      </c>
      <c r="F24" s="139">
        <v>498.96312399999999</v>
      </c>
      <c r="G24" s="139">
        <v>498.96312399999999</v>
      </c>
      <c r="H24" s="139">
        <v>498.96312399999999</v>
      </c>
      <c r="I24" s="139">
        <v>498.96312399999999</v>
      </c>
      <c r="J24" s="139">
        <v>498.96312399999999</v>
      </c>
      <c r="K24" s="139">
        <v>498.96312399999999</v>
      </c>
      <c r="L24" s="139">
        <v>498.96312399999999</v>
      </c>
      <c r="M24" s="139">
        <v>498.96312399999999</v>
      </c>
    </row>
    <row r="25" spans="1:14" x14ac:dyDescent="0.35">
      <c r="A25" s="121" t="s">
        <v>193</v>
      </c>
      <c r="B25" s="121" t="s">
        <v>239</v>
      </c>
      <c r="C25" s="140">
        <v>517.34242882693081</v>
      </c>
      <c r="D25" s="141">
        <v>521.58468049115095</v>
      </c>
      <c r="E25" s="141">
        <v>519.06955579925761</v>
      </c>
      <c r="F25" s="141">
        <v>513.88086046346041</v>
      </c>
      <c r="G25" s="141">
        <v>511.38515475939431</v>
      </c>
      <c r="H25" s="141">
        <v>508.45037787935706</v>
      </c>
      <c r="I25" s="141">
        <v>496.9780072648793</v>
      </c>
      <c r="J25" s="141">
        <v>491.9724207818432</v>
      </c>
      <c r="K25" s="141">
        <v>489.0426979952515</v>
      </c>
      <c r="L25" s="141">
        <v>485.06265152492529</v>
      </c>
      <c r="M25" s="141"/>
    </row>
    <row r="26" spans="1:14" x14ac:dyDescent="0.35">
      <c r="A26" s="197" t="s">
        <v>241</v>
      </c>
    </row>
    <row r="28" spans="1:14" x14ac:dyDescent="0.35">
      <c r="C28">
        <f>'[3]2024 Forecast Graphs (KwH)'!$E$58/1000000</f>
        <v>19.722287888888896</v>
      </c>
    </row>
    <row r="30" spans="1:14" x14ac:dyDescent="0.35">
      <c r="A30" s="130" t="s">
        <v>196</v>
      </c>
    </row>
    <row r="31" spans="1:14" ht="29" x14ac:dyDescent="0.35">
      <c r="C31" s="131" t="s">
        <v>195</v>
      </c>
      <c r="D31" s="231" t="s">
        <v>45</v>
      </c>
      <c r="E31" s="231" t="s">
        <v>46</v>
      </c>
      <c r="F31" s="231" t="s">
        <v>47</v>
      </c>
      <c r="G31" s="231" t="s">
        <v>48</v>
      </c>
      <c r="H31" s="231" t="s">
        <v>49</v>
      </c>
      <c r="I31" s="231" t="s">
        <v>50</v>
      </c>
      <c r="J31" s="231" t="s">
        <v>51</v>
      </c>
      <c r="K31" s="231" t="s">
        <v>52</v>
      </c>
      <c r="L31" s="231" t="s">
        <v>53</v>
      </c>
      <c r="M31" s="231" t="s">
        <v>54</v>
      </c>
      <c r="N31" s="231" t="s">
        <v>217</v>
      </c>
    </row>
    <row r="32" spans="1:14" x14ac:dyDescent="0.35">
      <c r="A32" s="129" t="s">
        <v>193</v>
      </c>
      <c r="B32" s="129" t="s">
        <v>194</v>
      </c>
      <c r="C32" s="128">
        <v>41.925000000000004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x14ac:dyDescent="0.35">
      <c r="A33" s="129" t="s">
        <v>193</v>
      </c>
      <c r="B33" s="129" t="s">
        <v>242</v>
      </c>
      <c r="C33" s="129"/>
      <c r="D33" s="232">
        <v>46.919766557461926</v>
      </c>
      <c r="E33" s="232">
        <v>47.304586966684091</v>
      </c>
      <c r="F33" s="232">
        <v>47.076481535096455</v>
      </c>
      <c r="G33" s="232">
        <v>46.605882084285554</v>
      </c>
      <c r="H33" s="232">
        <v>46.379292046245865</v>
      </c>
      <c r="I33" s="232">
        <v>46.113166454130216</v>
      </c>
      <c r="J33" s="232">
        <v>45.072955214802448</v>
      </c>
      <c r="K33" s="232">
        <v>44.61879459482077</v>
      </c>
      <c r="L33" s="232">
        <v>44.353089824596353</v>
      </c>
      <c r="M33" s="232">
        <v>43.992020304870195</v>
      </c>
      <c r="N33" s="129"/>
    </row>
    <row r="34" spans="1:14" x14ac:dyDescent="0.35">
      <c r="A34" s="129" t="s">
        <v>193</v>
      </c>
      <c r="B34" s="129" t="s">
        <v>243</v>
      </c>
      <c r="C34" s="129"/>
      <c r="D34" s="232">
        <v>43.973325413167373</v>
      </c>
      <c r="E34" s="232">
        <v>44.572517310361235</v>
      </c>
      <c r="F34" s="232">
        <v>44.581642436728707</v>
      </c>
      <c r="G34" s="232">
        <v>44.558242390729845</v>
      </c>
      <c r="H34" s="232">
        <v>44.523440086138685</v>
      </c>
      <c r="I34" s="232">
        <v>44.221125793708552</v>
      </c>
      <c r="J34" s="232">
        <v>43.077434627243335</v>
      </c>
      <c r="K34" s="232">
        <v>42.522807064474193</v>
      </c>
      <c r="L34" s="232">
        <v>42.055350293910351</v>
      </c>
      <c r="M34" s="232">
        <v>41.472004526094246</v>
      </c>
      <c r="N34" s="232">
        <v>40.867439439104146</v>
      </c>
    </row>
    <row r="35" spans="1:14" x14ac:dyDescent="0.35">
      <c r="A35" s="129" t="s">
        <v>193</v>
      </c>
      <c r="B35" s="129" t="s">
        <v>215</v>
      </c>
      <c r="C35" s="129"/>
      <c r="D35" s="129"/>
      <c r="E35" s="232">
        <v>45.26339467140761</v>
      </c>
      <c r="F35" s="232">
        <v>45.26339467140761</v>
      </c>
      <c r="G35" s="232">
        <v>45.26339467140761</v>
      </c>
      <c r="H35" s="232">
        <v>45.26339467140761</v>
      </c>
      <c r="I35" s="232">
        <v>45.26339467140761</v>
      </c>
      <c r="J35" s="232">
        <v>45.26339467140761</v>
      </c>
      <c r="K35" s="232">
        <v>45.26339467140761</v>
      </c>
      <c r="L35" s="232">
        <v>45.26339467140761</v>
      </c>
      <c r="M35" s="232">
        <v>45.26339467140761</v>
      </c>
      <c r="N35" s="232">
        <v>45.26339467140761</v>
      </c>
    </row>
    <row r="36" spans="1:14" x14ac:dyDescent="0.35">
      <c r="A36" s="129" t="s">
        <v>193</v>
      </c>
      <c r="B36" s="129" t="s">
        <v>244</v>
      </c>
      <c r="C36" s="129"/>
      <c r="D36" s="232">
        <v>41.304963918181826</v>
      </c>
      <c r="E36" s="232">
        <v>41.44917409690909</v>
      </c>
      <c r="F36" s="232">
        <v>41.506697927272725</v>
      </c>
      <c r="G36" s="232">
        <v>41.353295147090911</v>
      </c>
      <c r="H36" s="232">
        <v>41.304031918545455</v>
      </c>
      <c r="I36" s="232">
        <v>41.104709349727273</v>
      </c>
      <c r="J36" s="232">
        <v>40.12073454272727</v>
      </c>
      <c r="K36" s="232">
        <v>39.504050129000007</v>
      </c>
      <c r="L36" s="232">
        <v>39.077288601818182</v>
      </c>
      <c r="M36" s="232">
        <v>38.542103904545456</v>
      </c>
      <c r="N36" s="232">
        <v>37.974432612818184</v>
      </c>
    </row>
    <row r="38" spans="1:14" x14ac:dyDescent="0.35">
      <c r="E38" s="128"/>
    </row>
    <row r="39" spans="1:14" x14ac:dyDescent="0.35">
      <c r="A39" s="130" t="s">
        <v>197</v>
      </c>
    </row>
    <row r="40" spans="1:14" ht="29" x14ac:dyDescent="0.35">
      <c r="C40" s="131" t="s">
        <v>195</v>
      </c>
      <c r="D40" s="231" t="s">
        <v>45</v>
      </c>
      <c r="E40" s="231" t="s">
        <v>46</v>
      </c>
      <c r="F40" s="231" t="s">
        <v>47</v>
      </c>
      <c r="G40" s="231" t="s">
        <v>48</v>
      </c>
      <c r="H40" s="231" t="s">
        <v>49</v>
      </c>
      <c r="I40" s="231" t="s">
        <v>50</v>
      </c>
      <c r="J40" s="231" t="s">
        <v>51</v>
      </c>
      <c r="K40" s="231" t="s">
        <v>52</v>
      </c>
      <c r="L40" s="231" t="s">
        <v>53</v>
      </c>
      <c r="M40" s="231" t="s">
        <v>54</v>
      </c>
      <c r="N40" s="231" t="s">
        <v>217</v>
      </c>
    </row>
    <row r="41" spans="1:14" x14ac:dyDescent="0.35">
      <c r="A41" s="129" t="s">
        <v>193</v>
      </c>
      <c r="B41" s="129" t="s">
        <v>194</v>
      </c>
      <c r="C41" s="233">
        <v>451.64522306397305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x14ac:dyDescent="0.35">
      <c r="A42" s="129" t="s">
        <v>193</v>
      </c>
      <c r="B42" s="129" t="s">
        <v>242</v>
      </c>
      <c r="C42" s="129"/>
      <c r="D42" s="233">
        <v>517.34242882693081</v>
      </c>
      <c r="E42" s="233">
        <v>521.58468049115095</v>
      </c>
      <c r="F42" s="233">
        <v>519.06955579925761</v>
      </c>
      <c r="G42" s="233">
        <v>513.88086046346041</v>
      </c>
      <c r="H42" s="233">
        <v>511.38515475939431</v>
      </c>
      <c r="I42" s="233">
        <v>508.45037787935706</v>
      </c>
      <c r="J42" s="233">
        <v>496.9780072648793</v>
      </c>
      <c r="K42" s="233">
        <v>491.9724207818432</v>
      </c>
      <c r="L42" s="233">
        <v>489.0426979952515</v>
      </c>
      <c r="M42" s="233">
        <v>485.06265152492529</v>
      </c>
      <c r="N42" s="129"/>
    </row>
    <row r="43" spans="1:14" x14ac:dyDescent="0.35">
      <c r="A43" s="129" t="s">
        <v>193</v>
      </c>
      <c r="B43" s="129" t="s">
        <v>285</v>
      </c>
      <c r="C43" s="129"/>
      <c r="D43" s="233">
        <v>484.82867682039694</v>
      </c>
      <c r="E43" s="233">
        <v>491.43511177959863</v>
      </c>
      <c r="F43" s="233">
        <v>491.53570109849187</v>
      </c>
      <c r="G43" s="233">
        <v>491.27775456774731</v>
      </c>
      <c r="H43" s="233">
        <v>490.89411712824636</v>
      </c>
      <c r="I43" s="233">
        <v>487.56129394664117</v>
      </c>
      <c r="J43" s="233">
        <v>474.94983375116078</v>
      </c>
      <c r="K43" s="233">
        <v>468.83673213175058</v>
      </c>
      <c r="L43" s="233">
        <v>463.68368280194989</v>
      </c>
      <c r="M43" s="233">
        <v>457.25285241233246</v>
      </c>
      <c r="N43" s="233">
        <v>450.589627356525</v>
      </c>
    </row>
    <row r="44" spans="1:14" x14ac:dyDescent="0.35">
      <c r="A44" s="129" t="s">
        <v>193</v>
      </c>
      <c r="B44" s="129" t="s">
        <v>215</v>
      </c>
      <c r="C44" s="129"/>
      <c r="D44" s="129"/>
      <c r="E44" s="233">
        <v>498.96312399999999</v>
      </c>
      <c r="F44" s="233">
        <v>498.96312399999999</v>
      </c>
      <c r="G44" s="233">
        <v>498.96312399999999</v>
      </c>
      <c r="H44" s="233">
        <v>498.96312399999999</v>
      </c>
      <c r="I44" s="233">
        <v>498.96312399999999</v>
      </c>
      <c r="J44" s="233">
        <v>498.96312399999999</v>
      </c>
      <c r="K44" s="233">
        <v>498.96312399999999</v>
      </c>
      <c r="L44" s="233">
        <v>498.96312399999999</v>
      </c>
      <c r="M44" s="233">
        <v>498.96312399999999</v>
      </c>
      <c r="N44" s="233">
        <v>498.96312399999999</v>
      </c>
    </row>
    <row r="45" spans="1:14" x14ac:dyDescent="0.35">
      <c r="A45" s="129" t="s">
        <v>193</v>
      </c>
      <c r="B45" s="129" t="s">
        <v>244</v>
      </c>
      <c r="C45" s="129"/>
      <c r="D45" s="233">
        <v>455.35865021659822</v>
      </c>
      <c r="E45" s="233">
        <v>456.94591224869771</v>
      </c>
      <c r="F45" s="233">
        <v>457.5859409368062</v>
      </c>
      <c r="G45" s="233">
        <v>455.90092894691412</v>
      </c>
      <c r="H45" s="233">
        <v>455.36201554016691</v>
      </c>
      <c r="I45" s="233">
        <v>453.16652201276133</v>
      </c>
      <c r="J45" s="233">
        <v>442.31473488024915</v>
      </c>
      <c r="K45" s="233">
        <v>435.51375801852555</v>
      </c>
      <c r="L45" s="233">
        <v>430.8047815868257</v>
      </c>
      <c r="M45" s="233">
        <v>424.90118212003637</v>
      </c>
      <c r="N45" s="233">
        <v>418.63941038783491</v>
      </c>
    </row>
    <row r="47" spans="1:14" x14ac:dyDescent="0.35">
      <c r="C47" t="s">
        <v>198</v>
      </c>
      <c r="F47" s="30">
        <v>38.299999999999997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649C-B7DD-4A00-BBCC-64FEFF89F24D}">
  <dimension ref="A1:C98"/>
  <sheetViews>
    <sheetView showGridLines="0" zoomScale="80" zoomScaleNormal="80" workbookViewId="0">
      <selection activeCell="K50" sqref="K50"/>
    </sheetView>
  </sheetViews>
  <sheetFormatPr defaultRowHeight="14.5" x14ac:dyDescent="0.35"/>
  <cols>
    <col min="1" max="1" width="14.08984375" customWidth="1"/>
    <col min="2" max="2" width="16.36328125" customWidth="1"/>
  </cols>
  <sheetData>
    <row r="1" spans="1:3" x14ac:dyDescent="0.35">
      <c r="A1" s="130" t="s">
        <v>199</v>
      </c>
    </row>
    <row r="2" spans="1:3" ht="15" thickBot="1" x14ac:dyDescent="0.4"/>
    <row r="3" spans="1:3" ht="16" thickBot="1" x14ac:dyDescent="0.4">
      <c r="A3" s="142" t="s">
        <v>200</v>
      </c>
      <c r="B3" s="142" t="s">
        <v>208</v>
      </c>
    </row>
    <row r="4" spans="1:3" ht="16.5" thickTop="1" thickBot="1" x14ac:dyDescent="0.4">
      <c r="A4" s="145" t="s">
        <v>207</v>
      </c>
      <c r="B4" s="145">
        <v>4.25</v>
      </c>
    </row>
    <row r="5" spans="1:3" ht="16" thickBot="1" x14ac:dyDescent="0.4">
      <c r="A5" s="144" t="s">
        <v>206</v>
      </c>
      <c r="B5" s="144">
        <v>3.87</v>
      </c>
    </row>
    <row r="6" spans="1:3" ht="16" thickBot="1" x14ac:dyDescent="0.4">
      <c r="A6" s="145" t="s">
        <v>205</v>
      </c>
      <c r="B6" s="145">
        <v>3.96</v>
      </c>
    </row>
    <row r="7" spans="1:3" ht="16" thickBot="1" x14ac:dyDescent="0.4">
      <c r="A7" s="144" t="s">
        <v>204</v>
      </c>
      <c r="B7" s="144">
        <v>3.91</v>
      </c>
    </row>
    <row r="8" spans="1:3" ht="16" thickBot="1" x14ac:dyDescent="0.4">
      <c r="A8" s="145" t="s">
        <v>203</v>
      </c>
      <c r="B8" s="145">
        <v>3.48</v>
      </c>
    </row>
    <row r="9" spans="1:3" ht="16" thickBot="1" x14ac:dyDescent="0.4">
      <c r="A9" s="144" t="s">
        <v>202</v>
      </c>
      <c r="B9" s="144">
        <v>3.06</v>
      </c>
    </row>
    <row r="10" spans="1:3" ht="16.5" thickTop="1" thickBot="1" x14ac:dyDescent="0.4">
      <c r="A10" s="143" t="s">
        <v>201</v>
      </c>
      <c r="B10" s="143">
        <v>3.15</v>
      </c>
    </row>
    <row r="11" spans="1:3" ht="16" thickBot="1" x14ac:dyDescent="0.4">
      <c r="A11" s="144" t="s">
        <v>216</v>
      </c>
      <c r="B11" s="193">
        <v>3.3279315999999994</v>
      </c>
      <c r="C11">
        <f>B11*39/3.6</f>
        <v>36.05259233333333</v>
      </c>
    </row>
    <row r="20" spans="1:2" x14ac:dyDescent="0.35">
      <c r="A20" s="130" t="s">
        <v>209</v>
      </c>
    </row>
    <row r="21" spans="1:2" ht="15" thickBot="1" x14ac:dyDescent="0.4"/>
    <row r="22" spans="1:2" ht="16" thickBot="1" x14ac:dyDescent="0.4">
      <c r="A22" s="318" t="s">
        <v>210</v>
      </c>
      <c r="B22" s="319"/>
    </row>
    <row r="23" spans="1:2" ht="16.5" thickTop="1" thickBot="1" x14ac:dyDescent="0.4">
      <c r="A23" s="149" t="s">
        <v>36</v>
      </c>
      <c r="B23" s="150">
        <v>42.57</v>
      </c>
    </row>
    <row r="24" spans="1:2" ht="16" thickBot="1" x14ac:dyDescent="0.4">
      <c r="A24" s="147" t="s">
        <v>37</v>
      </c>
      <c r="B24" s="148">
        <v>34.979999999999997</v>
      </c>
    </row>
    <row r="25" spans="1:2" ht="16" thickBot="1" x14ac:dyDescent="0.4">
      <c r="A25" s="149" t="s">
        <v>38</v>
      </c>
      <c r="B25" s="150">
        <v>30.59</v>
      </c>
    </row>
    <row r="26" spans="1:2" ht="16" thickBot="1" x14ac:dyDescent="0.4">
      <c r="A26" s="147" t="s">
        <v>39</v>
      </c>
      <c r="B26" s="148">
        <v>36.450000000000003</v>
      </c>
    </row>
    <row r="27" spans="1:2" ht="16" thickBot="1" x14ac:dyDescent="0.4">
      <c r="A27" s="149" t="s">
        <v>40</v>
      </c>
      <c r="B27" s="150">
        <v>29.05</v>
      </c>
    </row>
    <row r="28" spans="1:2" ht="16" thickBot="1" x14ac:dyDescent="0.4">
      <c r="A28" s="147" t="s">
        <v>41</v>
      </c>
      <c r="B28" s="148">
        <v>30.37</v>
      </c>
    </row>
    <row r="29" spans="1:2" ht="16.5" thickTop="1" thickBot="1" x14ac:dyDescent="0.4">
      <c r="A29" s="146" t="s">
        <v>42</v>
      </c>
      <c r="B29" s="150">
        <v>30.97</v>
      </c>
    </row>
    <row r="30" spans="1:2" ht="16" thickBot="1" x14ac:dyDescent="0.4">
      <c r="A30" s="147" t="s">
        <v>45</v>
      </c>
      <c r="B30" s="194">
        <v>32.661999999999999</v>
      </c>
    </row>
    <row r="31" spans="1:2" x14ac:dyDescent="0.35">
      <c r="A31" s="130" t="s">
        <v>211</v>
      </c>
    </row>
    <row r="52" spans="1:1" ht="23.5" x14ac:dyDescent="0.55000000000000004">
      <c r="A52" s="151" t="s">
        <v>212</v>
      </c>
    </row>
    <row r="58" spans="1:1" x14ac:dyDescent="0.35">
      <c r="A58" s="130" t="s">
        <v>213</v>
      </c>
    </row>
    <row r="98" spans="1:1" x14ac:dyDescent="0.35">
      <c r="A98" s="130" t="s">
        <v>214</v>
      </c>
    </row>
  </sheetData>
  <mergeCells count="1">
    <mergeCell ref="A22:B22"/>
  </mergeCells>
  <phoneticPr fontId="2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49F95-204E-4BD0-9454-1EB03F3AFED1}">
  <sheetPr>
    <tabColor rgb="FF00B050"/>
  </sheetPr>
  <dimension ref="A1:L187"/>
  <sheetViews>
    <sheetView showGridLines="0" zoomScale="70" zoomScaleNormal="70" workbookViewId="0">
      <selection activeCell="V68" sqref="V68"/>
    </sheetView>
  </sheetViews>
  <sheetFormatPr defaultRowHeight="14.5" x14ac:dyDescent="0.35"/>
  <cols>
    <col min="1" max="1" width="8.453125" bestFit="1" customWidth="1"/>
    <col min="2" max="2" width="10.81640625" bestFit="1" customWidth="1"/>
    <col min="3" max="3" width="10.453125" bestFit="1" customWidth="1"/>
    <col min="4" max="4" width="10.453125" customWidth="1"/>
    <col min="5" max="5" width="10.453125" bestFit="1" customWidth="1"/>
    <col min="6" max="7" width="10" bestFit="1" customWidth="1"/>
    <col min="8" max="9" width="12.08984375" bestFit="1" customWidth="1"/>
    <col min="10" max="12" width="8.453125" bestFit="1" customWidth="1"/>
  </cols>
  <sheetData>
    <row r="1" spans="1:12" x14ac:dyDescent="0.35">
      <c r="B1" s="35" t="s">
        <v>41</v>
      </c>
      <c r="C1" s="35" t="s">
        <v>40</v>
      </c>
      <c r="D1" s="35" t="s">
        <v>39</v>
      </c>
      <c r="E1" s="35" t="s">
        <v>38</v>
      </c>
      <c r="F1" s="35" t="s">
        <v>37</v>
      </c>
      <c r="G1" s="35" t="s">
        <v>36</v>
      </c>
      <c r="H1" s="35" t="s">
        <v>42</v>
      </c>
      <c r="I1" s="35" t="s">
        <v>45</v>
      </c>
      <c r="J1" s="35" t="s">
        <v>21</v>
      </c>
      <c r="K1" s="35" t="s">
        <v>23</v>
      </c>
      <c r="L1" s="35" t="s">
        <v>22</v>
      </c>
    </row>
    <row r="2" spans="1:12" x14ac:dyDescent="0.35">
      <c r="A2" s="152">
        <v>45566</v>
      </c>
      <c r="B2">
        <v>7.7</v>
      </c>
      <c r="C2" s="30">
        <v>9.77</v>
      </c>
      <c r="D2">
        <v>11.96</v>
      </c>
      <c r="E2">
        <v>9.31</v>
      </c>
      <c r="F2">
        <v>14.36</v>
      </c>
      <c r="G2">
        <v>9.52</v>
      </c>
      <c r="H2">
        <v>6.3250000000000002</v>
      </c>
      <c r="I2">
        <f>SUM(J2:L2)</f>
        <v>11.6</v>
      </c>
      <c r="J2">
        <v>5.258</v>
      </c>
      <c r="K2">
        <v>4.9820000000000002</v>
      </c>
      <c r="L2">
        <v>1.3599999999999999</v>
      </c>
    </row>
    <row r="3" spans="1:12" x14ac:dyDescent="0.35">
      <c r="A3" s="152">
        <v>45567</v>
      </c>
      <c r="B3">
        <v>7.68</v>
      </c>
      <c r="C3" s="30">
        <v>11.38</v>
      </c>
      <c r="D3">
        <v>14.280000000000001</v>
      </c>
      <c r="E3">
        <v>11.59</v>
      </c>
      <c r="F3">
        <v>11.459999999999999</v>
      </c>
      <c r="G3">
        <v>10.930000000000001</v>
      </c>
      <c r="H3">
        <v>6.988999999999999</v>
      </c>
      <c r="I3">
        <f t="shared" ref="I3:I66" si="0">SUM(J3:L3)</f>
        <v>11.559000000000001</v>
      </c>
      <c r="J3">
        <v>5.319</v>
      </c>
      <c r="K3">
        <v>4.9410000000000007</v>
      </c>
      <c r="L3">
        <v>1.2990000000000002</v>
      </c>
    </row>
    <row r="4" spans="1:12" x14ac:dyDescent="0.35">
      <c r="A4" s="152">
        <v>45568</v>
      </c>
      <c r="B4">
        <v>8.5500000000000007</v>
      </c>
      <c r="C4" s="30">
        <v>11.23</v>
      </c>
      <c r="D4">
        <v>13.8</v>
      </c>
      <c r="E4">
        <v>14.450000000000001</v>
      </c>
      <c r="F4">
        <v>12.5</v>
      </c>
      <c r="G4">
        <v>12.98</v>
      </c>
      <c r="H4">
        <v>7.286999999999999</v>
      </c>
      <c r="I4">
        <f t="shared" si="0"/>
        <v>11.292</v>
      </c>
      <c r="J4">
        <v>5.15</v>
      </c>
      <c r="K4">
        <v>4.806</v>
      </c>
      <c r="L4">
        <v>1.3360000000000001</v>
      </c>
    </row>
    <row r="5" spans="1:12" x14ac:dyDescent="0.35">
      <c r="A5" s="152">
        <v>45569</v>
      </c>
      <c r="B5">
        <v>7.9399999999999995</v>
      </c>
      <c r="C5" s="30">
        <v>11.780000000000001</v>
      </c>
      <c r="D5">
        <v>14.65</v>
      </c>
      <c r="E5">
        <v>13.51</v>
      </c>
      <c r="F5">
        <v>11.94</v>
      </c>
      <c r="G5">
        <v>13.56</v>
      </c>
      <c r="H5">
        <v>7.3689999999999998</v>
      </c>
      <c r="I5">
        <f t="shared" si="0"/>
        <v>11.778</v>
      </c>
      <c r="J5">
        <v>5.3860000000000001</v>
      </c>
      <c r="K5">
        <v>5.0469999999999997</v>
      </c>
      <c r="L5">
        <v>1.345</v>
      </c>
    </row>
    <row r="6" spans="1:12" x14ac:dyDescent="0.35">
      <c r="A6" s="152">
        <v>45570</v>
      </c>
      <c r="B6">
        <v>8.7399999999999984</v>
      </c>
      <c r="C6" s="30">
        <v>12.18</v>
      </c>
      <c r="D6">
        <v>14.09</v>
      </c>
      <c r="E6">
        <v>11.459999999999999</v>
      </c>
      <c r="F6">
        <v>11.809999999999999</v>
      </c>
      <c r="G6">
        <v>11.5</v>
      </c>
      <c r="H6">
        <v>7.3319999999999999</v>
      </c>
      <c r="I6">
        <f t="shared" si="0"/>
        <v>9.2219999999999995</v>
      </c>
      <c r="J6">
        <v>4.7110000000000003</v>
      </c>
      <c r="K6">
        <v>3.4109999999999996</v>
      </c>
      <c r="L6">
        <v>1.0999999999999999</v>
      </c>
    </row>
    <row r="7" spans="1:12" x14ac:dyDescent="0.35">
      <c r="A7" s="152">
        <v>45571</v>
      </c>
      <c r="B7">
        <v>8.89</v>
      </c>
      <c r="C7" s="30">
        <v>11.84</v>
      </c>
      <c r="D7">
        <v>13.55</v>
      </c>
      <c r="E7">
        <v>10.88</v>
      </c>
      <c r="F7">
        <v>13.629999999999999</v>
      </c>
      <c r="G7">
        <v>13.73</v>
      </c>
      <c r="H7">
        <v>6.7889999999999997</v>
      </c>
      <c r="I7">
        <f t="shared" si="0"/>
        <v>9.5579999999999998</v>
      </c>
      <c r="J7">
        <v>4.7879999999999994</v>
      </c>
      <c r="K7">
        <v>3.5780000000000003</v>
      </c>
      <c r="L7">
        <v>1.1919999999999999</v>
      </c>
    </row>
    <row r="8" spans="1:12" x14ac:dyDescent="0.35">
      <c r="A8" s="152">
        <v>45572</v>
      </c>
      <c r="B8">
        <v>8.870000000000001</v>
      </c>
      <c r="C8" s="30">
        <v>9.81</v>
      </c>
      <c r="D8">
        <v>13.12</v>
      </c>
      <c r="E8">
        <v>13.21</v>
      </c>
      <c r="F8">
        <v>14.5</v>
      </c>
      <c r="G8">
        <v>10.610000000000001</v>
      </c>
      <c r="H8">
        <v>6.1130000000000004</v>
      </c>
      <c r="I8">
        <f t="shared" si="0"/>
        <v>10.100999999999999</v>
      </c>
      <c r="J8">
        <v>4.4529999999999994</v>
      </c>
      <c r="K8">
        <v>4.49</v>
      </c>
      <c r="L8">
        <v>1.1579999999999999</v>
      </c>
    </row>
    <row r="9" spans="1:12" x14ac:dyDescent="0.35">
      <c r="A9" s="152">
        <v>45573</v>
      </c>
      <c r="B9">
        <v>8.73</v>
      </c>
      <c r="C9" s="30">
        <v>9.6000000000000014</v>
      </c>
      <c r="D9">
        <v>12.32</v>
      </c>
      <c r="E9">
        <v>12.079999999999998</v>
      </c>
      <c r="F9">
        <v>14.34</v>
      </c>
      <c r="G9">
        <v>12.41</v>
      </c>
      <c r="H9">
        <v>6.3490000000000002</v>
      </c>
      <c r="I9">
        <f t="shared" si="0"/>
        <v>10.656000000000001</v>
      </c>
      <c r="J9">
        <v>4.8689999999999998</v>
      </c>
      <c r="K9">
        <v>4.5970000000000004</v>
      </c>
      <c r="L9">
        <v>1.19</v>
      </c>
    </row>
    <row r="10" spans="1:12" x14ac:dyDescent="0.35">
      <c r="A10" s="152">
        <v>45574</v>
      </c>
      <c r="B10">
        <v>9.09</v>
      </c>
      <c r="C10" s="30">
        <v>8.7399999999999984</v>
      </c>
      <c r="D10">
        <v>14.709999999999999</v>
      </c>
      <c r="E10">
        <v>13.96</v>
      </c>
      <c r="F10">
        <v>12</v>
      </c>
      <c r="G10">
        <v>12.62</v>
      </c>
      <c r="H10">
        <v>6.5540000000000003</v>
      </c>
      <c r="I10">
        <f t="shared" si="0"/>
        <v>9.9130000000000003</v>
      </c>
      <c r="J10">
        <v>4.9779999999999998</v>
      </c>
      <c r="K10">
        <v>3.593</v>
      </c>
      <c r="L10">
        <v>1.3420000000000001</v>
      </c>
    </row>
    <row r="11" spans="1:12" x14ac:dyDescent="0.35">
      <c r="A11" s="152">
        <v>45575</v>
      </c>
      <c r="B11">
        <v>9.3699999999999992</v>
      </c>
      <c r="C11" s="30">
        <v>8.8299999999999983</v>
      </c>
      <c r="D11">
        <v>14.71</v>
      </c>
      <c r="E11">
        <v>13.2</v>
      </c>
      <c r="F11">
        <v>9.94</v>
      </c>
      <c r="G11">
        <v>11.98</v>
      </c>
      <c r="H11">
        <v>6.9020000000000001</v>
      </c>
      <c r="I11">
        <f t="shared" si="0"/>
        <v>12.595000000000001</v>
      </c>
      <c r="J11">
        <v>5.7910000000000004</v>
      </c>
      <c r="K11">
        <v>5.2620000000000005</v>
      </c>
      <c r="L11">
        <v>1.542</v>
      </c>
    </row>
    <row r="12" spans="1:12" x14ac:dyDescent="0.35">
      <c r="A12" s="152">
        <v>45576</v>
      </c>
      <c r="B12">
        <v>10.889999999999999</v>
      </c>
      <c r="C12" s="30">
        <v>11.18</v>
      </c>
      <c r="D12">
        <v>13.14</v>
      </c>
      <c r="E12">
        <v>13.15</v>
      </c>
      <c r="F12">
        <v>10.74</v>
      </c>
      <c r="G12">
        <v>11.05</v>
      </c>
      <c r="H12">
        <v>7.15</v>
      </c>
      <c r="I12">
        <f t="shared" si="0"/>
        <v>14.298</v>
      </c>
      <c r="J12">
        <v>6.6680000000000001</v>
      </c>
      <c r="K12">
        <v>6.0060000000000002</v>
      </c>
      <c r="L12">
        <v>1.6240000000000001</v>
      </c>
    </row>
    <row r="13" spans="1:12" x14ac:dyDescent="0.35">
      <c r="A13" s="152">
        <v>45577</v>
      </c>
      <c r="B13">
        <v>10.55</v>
      </c>
      <c r="C13" s="30">
        <v>11.940000000000001</v>
      </c>
      <c r="D13">
        <v>15.639999999999999</v>
      </c>
      <c r="E13">
        <v>13.09</v>
      </c>
      <c r="F13">
        <v>11.44</v>
      </c>
      <c r="G13">
        <v>13.360000000000001</v>
      </c>
      <c r="H13">
        <v>7.6999999999999993</v>
      </c>
      <c r="I13">
        <f t="shared" si="0"/>
        <v>11.442</v>
      </c>
      <c r="J13">
        <v>5.8310000000000004</v>
      </c>
      <c r="K13">
        <v>4.0939999999999994</v>
      </c>
      <c r="L13">
        <v>1.5170000000000001</v>
      </c>
    </row>
    <row r="14" spans="1:12" x14ac:dyDescent="0.35">
      <c r="A14" s="152">
        <v>45578</v>
      </c>
      <c r="B14">
        <v>9.5499999999999989</v>
      </c>
      <c r="C14" s="30">
        <v>11.469999999999999</v>
      </c>
      <c r="D14">
        <v>15.8</v>
      </c>
      <c r="E14">
        <v>12.57</v>
      </c>
      <c r="F14">
        <v>8.7799999999999994</v>
      </c>
      <c r="G14">
        <v>12.009999999999998</v>
      </c>
      <c r="H14">
        <v>8.088000000000001</v>
      </c>
      <c r="I14">
        <f t="shared" si="0"/>
        <v>14.318</v>
      </c>
      <c r="J14">
        <v>7.4719999999999995</v>
      </c>
      <c r="K14">
        <v>5.2140000000000004</v>
      </c>
      <c r="L14">
        <v>1.6320000000000001</v>
      </c>
    </row>
    <row r="15" spans="1:12" x14ac:dyDescent="0.35">
      <c r="A15" s="152">
        <v>45579</v>
      </c>
      <c r="B15">
        <v>9.44</v>
      </c>
      <c r="C15" s="30">
        <v>11.059999999999999</v>
      </c>
      <c r="D15">
        <v>14.830000000000002</v>
      </c>
      <c r="E15">
        <v>16.650000000000002</v>
      </c>
      <c r="F15">
        <v>12.78</v>
      </c>
      <c r="G15">
        <v>11.03</v>
      </c>
      <c r="H15">
        <v>9.2190000000000012</v>
      </c>
      <c r="I15">
        <f t="shared" si="0"/>
        <v>15.655000000000001</v>
      </c>
      <c r="J15">
        <v>7.2570000000000006</v>
      </c>
      <c r="K15">
        <v>6.6690000000000005</v>
      </c>
      <c r="L15">
        <v>1.7289999999999999</v>
      </c>
    </row>
    <row r="16" spans="1:12" x14ac:dyDescent="0.35">
      <c r="A16" s="152">
        <v>45580</v>
      </c>
      <c r="B16">
        <v>8.9599999999999991</v>
      </c>
      <c r="C16" s="30">
        <v>11.409999999999998</v>
      </c>
      <c r="D16">
        <v>15.56</v>
      </c>
      <c r="E16">
        <v>15.759999999999998</v>
      </c>
      <c r="F16">
        <v>16.010000000000002</v>
      </c>
      <c r="G16">
        <v>10.65</v>
      </c>
      <c r="H16">
        <v>11.311999999999999</v>
      </c>
      <c r="I16">
        <f t="shared" si="0"/>
        <v>12.716000000000001</v>
      </c>
      <c r="J16">
        <v>5.7060000000000004</v>
      </c>
      <c r="K16">
        <v>5.4790000000000001</v>
      </c>
      <c r="L16">
        <v>1.5309999999999999</v>
      </c>
    </row>
    <row r="17" spans="1:12" x14ac:dyDescent="0.35">
      <c r="A17" s="152">
        <v>45581</v>
      </c>
      <c r="B17">
        <v>9.33</v>
      </c>
      <c r="C17" s="30">
        <v>10.420000000000002</v>
      </c>
      <c r="D17">
        <v>16.619999999999997</v>
      </c>
      <c r="E17">
        <v>13.08</v>
      </c>
      <c r="F17">
        <v>13.309999999999999</v>
      </c>
      <c r="G17">
        <v>9.7999999999999989</v>
      </c>
      <c r="H17">
        <v>14.135</v>
      </c>
      <c r="I17">
        <f t="shared" si="0"/>
        <v>10.003</v>
      </c>
      <c r="J17">
        <v>4.8130000000000006</v>
      </c>
      <c r="K17">
        <v>3.9170000000000003</v>
      </c>
      <c r="L17">
        <v>1.2729999999999999</v>
      </c>
    </row>
    <row r="18" spans="1:12" x14ac:dyDescent="0.35">
      <c r="A18" s="152">
        <v>45582</v>
      </c>
      <c r="B18">
        <v>8.8500000000000014</v>
      </c>
      <c r="C18" s="30">
        <v>10.020000000000001</v>
      </c>
      <c r="D18">
        <v>15.19</v>
      </c>
      <c r="E18">
        <v>14.82</v>
      </c>
      <c r="F18">
        <v>14.18</v>
      </c>
      <c r="G18">
        <v>13</v>
      </c>
      <c r="H18">
        <v>12.313000000000002</v>
      </c>
      <c r="I18">
        <f t="shared" si="0"/>
        <v>11.631</v>
      </c>
      <c r="J18">
        <v>4.6340000000000003</v>
      </c>
      <c r="K18">
        <v>5.7949999999999999</v>
      </c>
      <c r="L18">
        <v>1.202</v>
      </c>
    </row>
    <row r="19" spans="1:12" x14ac:dyDescent="0.35">
      <c r="A19" s="152">
        <v>45583</v>
      </c>
      <c r="B19">
        <v>10.19</v>
      </c>
      <c r="C19" s="30">
        <v>11.65</v>
      </c>
      <c r="D19">
        <v>15.709999999999999</v>
      </c>
      <c r="E19">
        <v>14.67</v>
      </c>
      <c r="F19">
        <v>15.120000000000001</v>
      </c>
      <c r="G19">
        <v>15.629999999999999</v>
      </c>
      <c r="H19">
        <v>12.338000000000001</v>
      </c>
      <c r="I19">
        <f t="shared" si="0"/>
        <v>12.728</v>
      </c>
      <c r="J19">
        <v>5.22</v>
      </c>
      <c r="K19">
        <v>6.1920000000000002</v>
      </c>
      <c r="L19">
        <v>1.3160000000000001</v>
      </c>
    </row>
    <row r="20" spans="1:12" x14ac:dyDescent="0.35">
      <c r="A20" s="152">
        <v>45584</v>
      </c>
      <c r="B20">
        <v>9.129999999999999</v>
      </c>
      <c r="C20" s="30">
        <v>10.049999999999999</v>
      </c>
      <c r="D20">
        <v>15.319999999999999</v>
      </c>
      <c r="E20">
        <v>14.14</v>
      </c>
      <c r="F20">
        <v>15.5</v>
      </c>
      <c r="G20">
        <v>15.25</v>
      </c>
      <c r="H20">
        <v>10.194000000000001</v>
      </c>
      <c r="I20">
        <f t="shared" si="0"/>
        <v>9.0419999999999998</v>
      </c>
      <c r="J20">
        <v>4.5529999999999999</v>
      </c>
      <c r="K20">
        <v>3.3440000000000003</v>
      </c>
      <c r="L20">
        <v>1.145</v>
      </c>
    </row>
    <row r="21" spans="1:12" x14ac:dyDescent="0.35">
      <c r="A21" s="152">
        <v>45585</v>
      </c>
      <c r="B21">
        <v>9.18</v>
      </c>
      <c r="C21" s="30">
        <v>11.02</v>
      </c>
      <c r="D21">
        <v>12.879999999999999</v>
      </c>
      <c r="E21">
        <v>14.88</v>
      </c>
      <c r="F21">
        <v>14.35</v>
      </c>
      <c r="G21">
        <v>14.11</v>
      </c>
      <c r="H21">
        <v>10.013999999999999</v>
      </c>
      <c r="I21">
        <f t="shared" si="0"/>
        <v>9.57</v>
      </c>
      <c r="J21">
        <v>4.7270000000000003</v>
      </c>
      <c r="K21">
        <v>3.6259999999999999</v>
      </c>
      <c r="L21">
        <v>1.2170000000000001</v>
      </c>
    </row>
    <row r="22" spans="1:12" x14ac:dyDescent="0.35">
      <c r="A22" s="152">
        <v>45586</v>
      </c>
      <c r="B22">
        <v>9.51</v>
      </c>
      <c r="C22" s="30">
        <v>13.82</v>
      </c>
      <c r="D22">
        <v>12.75</v>
      </c>
      <c r="E22">
        <v>15.950000000000001</v>
      </c>
      <c r="F22">
        <v>11.75</v>
      </c>
      <c r="G22">
        <v>13.52</v>
      </c>
      <c r="H22">
        <v>10.863999999999999</v>
      </c>
      <c r="I22">
        <f t="shared" si="0"/>
        <v>11.231999999999999</v>
      </c>
      <c r="J22">
        <v>5.89</v>
      </c>
      <c r="K22">
        <v>4.0019999999999998</v>
      </c>
      <c r="L22">
        <v>1.3399999999999999</v>
      </c>
    </row>
    <row r="23" spans="1:12" x14ac:dyDescent="0.35">
      <c r="A23" s="152">
        <v>45587</v>
      </c>
      <c r="B23">
        <v>8.36</v>
      </c>
      <c r="C23" s="30">
        <v>15.379999999999997</v>
      </c>
      <c r="D23">
        <v>13.5</v>
      </c>
      <c r="E23">
        <v>15.870000000000001</v>
      </c>
      <c r="F23">
        <v>16.96</v>
      </c>
      <c r="G23">
        <v>14.29</v>
      </c>
      <c r="H23">
        <v>11.841000000000001</v>
      </c>
      <c r="I23">
        <f t="shared" si="0"/>
        <v>10.663</v>
      </c>
      <c r="J23">
        <v>5.6760000000000002</v>
      </c>
      <c r="K23">
        <v>3.7040000000000002</v>
      </c>
      <c r="L23">
        <v>1.2829999999999999</v>
      </c>
    </row>
    <row r="24" spans="1:12" x14ac:dyDescent="0.35">
      <c r="A24" s="152">
        <v>45588</v>
      </c>
      <c r="B24">
        <v>8.2799999999999994</v>
      </c>
      <c r="C24" s="30">
        <v>14.09</v>
      </c>
      <c r="D24">
        <v>14.45</v>
      </c>
      <c r="E24">
        <v>16.170000000000002</v>
      </c>
      <c r="F24">
        <v>14.959999999999999</v>
      </c>
      <c r="G24">
        <v>14.81</v>
      </c>
      <c r="H24">
        <v>12.556999999999999</v>
      </c>
      <c r="I24">
        <f t="shared" si="0"/>
        <v>11.148</v>
      </c>
      <c r="J24">
        <v>5.8849999999999998</v>
      </c>
      <c r="K24">
        <v>3.9160000000000004</v>
      </c>
      <c r="L24">
        <v>1.347</v>
      </c>
    </row>
    <row r="25" spans="1:12" x14ac:dyDescent="0.35">
      <c r="A25" s="152">
        <v>45589</v>
      </c>
      <c r="B25">
        <v>9.08</v>
      </c>
      <c r="C25" s="30">
        <v>12.76</v>
      </c>
      <c r="D25">
        <v>15.27</v>
      </c>
      <c r="E25">
        <v>15.16</v>
      </c>
      <c r="F25">
        <v>16.380000000000003</v>
      </c>
      <c r="G25">
        <v>13.55</v>
      </c>
      <c r="H25">
        <v>11.971</v>
      </c>
      <c r="I25">
        <f t="shared" si="0"/>
        <v>11.154999999999999</v>
      </c>
      <c r="J25">
        <v>5.6980000000000004</v>
      </c>
      <c r="K25">
        <v>4.1100000000000003</v>
      </c>
      <c r="L25">
        <v>1.347</v>
      </c>
    </row>
    <row r="26" spans="1:12" x14ac:dyDescent="0.35">
      <c r="A26" s="152">
        <v>45590</v>
      </c>
      <c r="B26">
        <v>9.6500000000000021</v>
      </c>
      <c r="C26" s="30">
        <v>12.91</v>
      </c>
      <c r="D26">
        <v>15.59</v>
      </c>
      <c r="E26">
        <v>15.29</v>
      </c>
      <c r="F26">
        <v>18.59</v>
      </c>
      <c r="G26">
        <v>14.01</v>
      </c>
      <c r="H26">
        <v>12.365</v>
      </c>
      <c r="I26">
        <f t="shared" si="0"/>
        <v>12.500999999999999</v>
      </c>
      <c r="J26">
        <v>5.2139999999999995</v>
      </c>
      <c r="K26">
        <v>5.976</v>
      </c>
      <c r="L26">
        <v>1.3109999999999999</v>
      </c>
    </row>
    <row r="27" spans="1:12" x14ac:dyDescent="0.35">
      <c r="A27" s="152">
        <v>45591</v>
      </c>
      <c r="B27">
        <v>8.74</v>
      </c>
      <c r="C27" s="30">
        <v>12.75</v>
      </c>
      <c r="D27">
        <v>16.350000000000001</v>
      </c>
      <c r="E27">
        <v>15.21</v>
      </c>
      <c r="F27">
        <v>18.709999999999997</v>
      </c>
      <c r="G27">
        <v>14.950000000000001</v>
      </c>
      <c r="H27">
        <v>11.378</v>
      </c>
      <c r="I27">
        <f t="shared" si="0"/>
        <v>12.776</v>
      </c>
      <c r="J27">
        <v>5.2989999999999995</v>
      </c>
      <c r="K27">
        <v>6.2040000000000006</v>
      </c>
      <c r="L27">
        <v>1.2730000000000001</v>
      </c>
    </row>
    <row r="28" spans="1:12" x14ac:dyDescent="0.35">
      <c r="A28" s="152">
        <v>45592</v>
      </c>
      <c r="B28">
        <v>8.93</v>
      </c>
      <c r="C28" s="30">
        <v>11.64</v>
      </c>
      <c r="D28">
        <v>16.71</v>
      </c>
      <c r="E28">
        <v>17.649999999999999</v>
      </c>
      <c r="F28">
        <v>20.959999999999997</v>
      </c>
      <c r="G28">
        <v>14.649999999999999</v>
      </c>
      <c r="H28">
        <v>11.962999999999999</v>
      </c>
      <c r="I28">
        <f t="shared" si="0"/>
        <v>13.190000000000001</v>
      </c>
      <c r="J28">
        <v>5.4470000000000001</v>
      </c>
      <c r="K28">
        <v>6.3010000000000002</v>
      </c>
      <c r="L28">
        <v>1.4419999999999999</v>
      </c>
    </row>
    <row r="29" spans="1:12" x14ac:dyDescent="0.35">
      <c r="A29" s="152">
        <v>45593</v>
      </c>
      <c r="B29">
        <v>8.51</v>
      </c>
      <c r="C29" s="30">
        <v>12.129999999999999</v>
      </c>
      <c r="D29">
        <v>18.2</v>
      </c>
      <c r="E29">
        <v>22.26</v>
      </c>
      <c r="F29">
        <v>21.61</v>
      </c>
      <c r="G29">
        <v>13.49</v>
      </c>
      <c r="H29">
        <v>11.68</v>
      </c>
      <c r="I29">
        <f t="shared" si="0"/>
        <v>12.991999999999999</v>
      </c>
      <c r="J29">
        <v>5.5510000000000002</v>
      </c>
      <c r="K29">
        <v>6.1550000000000002</v>
      </c>
      <c r="L29">
        <v>1.286</v>
      </c>
    </row>
    <row r="30" spans="1:12" x14ac:dyDescent="0.35">
      <c r="A30" s="152">
        <v>45594</v>
      </c>
      <c r="B30">
        <v>8.3000000000000007</v>
      </c>
      <c r="C30" s="30">
        <v>12.21</v>
      </c>
      <c r="D30">
        <v>16.380000000000003</v>
      </c>
      <c r="E30">
        <v>20.400000000000002</v>
      </c>
      <c r="F30">
        <v>25.13</v>
      </c>
      <c r="G30">
        <v>15.340000000000002</v>
      </c>
      <c r="H30">
        <v>11.876999999999999</v>
      </c>
      <c r="I30">
        <f t="shared" si="0"/>
        <v>10.773</v>
      </c>
      <c r="J30">
        <v>5.4260000000000002</v>
      </c>
      <c r="K30">
        <v>4.01</v>
      </c>
      <c r="L30">
        <v>1.337</v>
      </c>
    </row>
    <row r="31" spans="1:12" x14ac:dyDescent="0.35">
      <c r="A31" s="152">
        <v>45595</v>
      </c>
      <c r="B31">
        <v>8.8199999999999985</v>
      </c>
      <c r="C31" s="30">
        <v>13.060000000000002</v>
      </c>
      <c r="D31">
        <v>13.979999999999999</v>
      </c>
      <c r="E31">
        <v>21.439999999999998</v>
      </c>
      <c r="F31">
        <v>25.88</v>
      </c>
      <c r="G31">
        <v>19.54</v>
      </c>
      <c r="H31">
        <v>11.967000000000001</v>
      </c>
      <c r="I31">
        <f t="shared" si="0"/>
        <v>12.333</v>
      </c>
      <c r="J31">
        <v>5.7919999999999998</v>
      </c>
      <c r="K31">
        <v>5.0730000000000004</v>
      </c>
      <c r="L31">
        <v>1.468</v>
      </c>
    </row>
    <row r="32" spans="1:12" x14ac:dyDescent="0.35">
      <c r="A32" s="152">
        <v>45596</v>
      </c>
      <c r="B32">
        <v>9.5500000000000007</v>
      </c>
      <c r="C32" s="30">
        <v>14.25</v>
      </c>
      <c r="D32">
        <v>13.510000000000002</v>
      </c>
      <c r="E32">
        <v>19.48</v>
      </c>
      <c r="F32">
        <v>23.25</v>
      </c>
      <c r="G32">
        <v>18.570000000000004</v>
      </c>
      <c r="H32">
        <v>11.767000000000001</v>
      </c>
      <c r="I32">
        <f t="shared" si="0"/>
        <v>11.143999999999998</v>
      </c>
      <c r="J32">
        <v>5.7380000000000004</v>
      </c>
      <c r="K32">
        <v>3.9909999999999997</v>
      </c>
      <c r="L32">
        <v>1.415</v>
      </c>
    </row>
    <row r="33" spans="1:12" x14ac:dyDescent="0.35">
      <c r="A33" s="152">
        <v>45597</v>
      </c>
      <c r="B33">
        <v>11.49</v>
      </c>
      <c r="C33" s="30">
        <v>16.920000000000002</v>
      </c>
      <c r="D33">
        <v>13.389999999999999</v>
      </c>
      <c r="E33">
        <v>15.93</v>
      </c>
      <c r="F33">
        <v>22.55</v>
      </c>
      <c r="G33">
        <v>18.820000000000004</v>
      </c>
      <c r="H33">
        <v>10.86</v>
      </c>
      <c r="I33">
        <f t="shared" si="0"/>
        <v>14.530000000000001</v>
      </c>
      <c r="J33">
        <v>6.2119999999999997</v>
      </c>
      <c r="K33">
        <v>6.8420000000000005</v>
      </c>
      <c r="L33">
        <v>1.476</v>
      </c>
    </row>
    <row r="34" spans="1:12" x14ac:dyDescent="0.35">
      <c r="A34" s="152">
        <v>45598</v>
      </c>
      <c r="B34">
        <v>12.89</v>
      </c>
      <c r="C34" s="30">
        <v>19.690000000000001</v>
      </c>
      <c r="D34">
        <v>15.45</v>
      </c>
      <c r="E34">
        <v>16.3</v>
      </c>
      <c r="F34">
        <v>23.17</v>
      </c>
      <c r="G34">
        <v>19.880000000000003</v>
      </c>
      <c r="H34">
        <v>14.908999999999999</v>
      </c>
      <c r="I34">
        <f t="shared" si="0"/>
        <v>11.679</v>
      </c>
      <c r="J34">
        <v>6.0260000000000007</v>
      </c>
      <c r="K34">
        <v>4.282</v>
      </c>
      <c r="L34">
        <v>1.371</v>
      </c>
    </row>
    <row r="35" spans="1:12" x14ac:dyDescent="0.35">
      <c r="A35" s="152">
        <v>45599</v>
      </c>
      <c r="B35">
        <v>12.9</v>
      </c>
      <c r="C35" s="30">
        <v>21.09</v>
      </c>
      <c r="D35">
        <v>19.060000000000002</v>
      </c>
      <c r="E35">
        <v>16.21</v>
      </c>
      <c r="F35">
        <v>17.130000000000003</v>
      </c>
      <c r="G35">
        <v>18.440000000000001</v>
      </c>
      <c r="H35">
        <v>14.016</v>
      </c>
      <c r="I35">
        <f t="shared" si="0"/>
        <v>11.905999999999999</v>
      </c>
      <c r="J35">
        <v>6.1789999999999994</v>
      </c>
      <c r="K35">
        <v>4.3449999999999998</v>
      </c>
      <c r="L35">
        <v>1.3819999999999999</v>
      </c>
    </row>
    <row r="36" spans="1:12" x14ac:dyDescent="0.35">
      <c r="A36" s="152">
        <v>45600</v>
      </c>
      <c r="B36">
        <v>13.46</v>
      </c>
      <c r="C36" s="30">
        <v>20.309999999999999</v>
      </c>
      <c r="D36">
        <v>20.360000000000003</v>
      </c>
      <c r="E36">
        <v>18.439999999999998</v>
      </c>
      <c r="F36">
        <v>17.82</v>
      </c>
      <c r="G36">
        <v>15.51</v>
      </c>
      <c r="H36">
        <v>13.784999999999998</v>
      </c>
      <c r="I36">
        <f t="shared" si="0"/>
        <v>13.618</v>
      </c>
      <c r="J36">
        <v>7.0039999999999996</v>
      </c>
      <c r="K36">
        <v>4.99</v>
      </c>
      <c r="L36">
        <v>1.6240000000000001</v>
      </c>
    </row>
    <row r="37" spans="1:12" x14ac:dyDescent="0.35">
      <c r="A37" s="152">
        <v>45601</v>
      </c>
      <c r="B37">
        <v>12.46</v>
      </c>
      <c r="C37" s="30">
        <v>19.29</v>
      </c>
      <c r="D37">
        <v>20.57</v>
      </c>
      <c r="E37">
        <v>19.07</v>
      </c>
      <c r="F37">
        <v>18.47</v>
      </c>
      <c r="G37">
        <v>18.14</v>
      </c>
      <c r="H37">
        <v>13.513</v>
      </c>
      <c r="I37">
        <f t="shared" si="0"/>
        <v>16.245000000000001</v>
      </c>
      <c r="J37">
        <v>7.0449999999999999</v>
      </c>
      <c r="K37">
        <v>7.6140000000000008</v>
      </c>
      <c r="L37">
        <v>1.5860000000000001</v>
      </c>
    </row>
    <row r="38" spans="1:12" x14ac:dyDescent="0.35">
      <c r="A38" s="152">
        <v>45602</v>
      </c>
      <c r="B38">
        <v>12.989999999999998</v>
      </c>
      <c r="C38" s="30">
        <v>15.95</v>
      </c>
      <c r="D38">
        <v>19.87</v>
      </c>
      <c r="E38">
        <v>22.3</v>
      </c>
      <c r="F38">
        <v>17.75</v>
      </c>
      <c r="G38">
        <v>21.72</v>
      </c>
      <c r="H38">
        <v>15.035</v>
      </c>
      <c r="I38">
        <f t="shared" si="0"/>
        <v>12.873000000000001</v>
      </c>
      <c r="J38">
        <v>6.61</v>
      </c>
      <c r="K38">
        <v>4.8220000000000001</v>
      </c>
      <c r="L38">
        <v>1.4409999999999998</v>
      </c>
    </row>
    <row r="39" spans="1:12" x14ac:dyDescent="0.35">
      <c r="A39" s="152">
        <v>45603</v>
      </c>
      <c r="B39">
        <v>12.68</v>
      </c>
      <c r="C39" s="30">
        <v>16.420000000000002</v>
      </c>
      <c r="D39">
        <v>17.03</v>
      </c>
      <c r="E39">
        <v>20.409999999999997</v>
      </c>
      <c r="F39">
        <v>16.920000000000002</v>
      </c>
      <c r="G39">
        <v>21.770000000000003</v>
      </c>
      <c r="H39">
        <v>15.217000000000001</v>
      </c>
      <c r="I39">
        <f t="shared" si="0"/>
        <v>15.814</v>
      </c>
      <c r="J39">
        <v>6.9380000000000006</v>
      </c>
      <c r="K39">
        <v>7.3620000000000001</v>
      </c>
      <c r="L39">
        <v>1.514</v>
      </c>
    </row>
    <row r="40" spans="1:12" x14ac:dyDescent="0.35">
      <c r="A40" s="152">
        <v>45604</v>
      </c>
      <c r="B40">
        <v>13.05</v>
      </c>
      <c r="C40" s="30">
        <v>18.240000000000002</v>
      </c>
      <c r="D40">
        <v>15</v>
      </c>
      <c r="E40">
        <v>23.080000000000002</v>
      </c>
      <c r="F40">
        <v>19.87</v>
      </c>
      <c r="G40">
        <v>22.87</v>
      </c>
      <c r="H40">
        <v>16.077999999999999</v>
      </c>
      <c r="I40">
        <f t="shared" si="0"/>
        <v>17.434000000000001</v>
      </c>
      <c r="J40">
        <v>7.7789999999999999</v>
      </c>
      <c r="K40">
        <v>7.9270000000000005</v>
      </c>
      <c r="L40">
        <v>1.728</v>
      </c>
    </row>
    <row r="41" spans="1:12" x14ac:dyDescent="0.35">
      <c r="A41" s="152">
        <v>45605</v>
      </c>
      <c r="B41">
        <v>12.9</v>
      </c>
      <c r="C41" s="30">
        <v>15.239999999999998</v>
      </c>
      <c r="D41">
        <v>14.93</v>
      </c>
      <c r="E41">
        <v>24.51</v>
      </c>
      <c r="F41">
        <v>17.850000000000001</v>
      </c>
      <c r="G41">
        <v>19.18</v>
      </c>
      <c r="H41">
        <v>17.18</v>
      </c>
      <c r="I41">
        <f t="shared" si="0"/>
        <v>14.356999999999999</v>
      </c>
      <c r="J41">
        <v>7.5449999999999999</v>
      </c>
      <c r="K41">
        <v>5.2050000000000001</v>
      </c>
      <c r="L41">
        <v>1.607</v>
      </c>
    </row>
    <row r="42" spans="1:12" x14ac:dyDescent="0.35">
      <c r="A42" s="152">
        <v>45606</v>
      </c>
      <c r="B42">
        <v>12.55</v>
      </c>
      <c r="C42" s="30">
        <v>15.37</v>
      </c>
      <c r="D42">
        <v>14.85</v>
      </c>
      <c r="E42">
        <v>22.5</v>
      </c>
      <c r="F42">
        <v>16.84</v>
      </c>
      <c r="G42">
        <v>17.62</v>
      </c>
      <c r="H42">
        <v>16.876000000000001</v>
      </c>
      <c r="I42">
        <f t="shared" si="0"/>
        <v>12.556000000000001</v>
      </c>
      <c r="J42">
        <v>6.5209999999999999</v>
      </c>
      <c r="K42">
        <v>4.5840000000000005</v>
      </c>
      <c r="L42">
        <v>1.4509999999999998</v>
      </c>
    </row>
    <row r="43" spans="1:12" x14ac:dyDescent="0.35">
      <c r="A43" s="152">
        <v>45607</v>
      </c>
      <c r="B43">
        <v>11.1</v>
      </c>
      <c r="C43" s="30">
        <v>15.03</v>
      </c>
      <c r="D43">
        <v>16.2</v>
      </c>
      <c r="E43">
        <v>23.759999999999998</v>
      </c>
      <c r="F43">
        <v>16.79</v>
      </c>
      <c r="G43">
        <v>17.73</v>
      </c>
      <c r="H43">
        <v>16.292999999999999</v>
      </c>
      <c r="I43">
        <f t="shared" si="0"/>
        <v>14.175000000000001</v>
      </c>
      <c r="J43">
        <v>7.431</v>
      </c>
      <c r="K43">
        <v>5.1050000000000004</v>
      </c>
      <c r="L43">
        <v>1.639</v>
      </c>
    </row>
    <row r="44" spans="1:12" x14ac:dyDescent="0.35">
      <c r="A44" s="152">
        <v>45608</v>
      </c>
      <c r="B44">
        <v>10.44</v>
      </c>
      <c r="C44" s="30">
        <v>15.31</v>
      </c>
      <c r="D44">
        <v>16.600000000000001</v>
      </c>
      <c r="E44">
        <v>24.98</v>
      </c>
      <c r="F44">
        <v>19.889999999999997</v>
      </c>
      <c r="G44">
        <v>19.05</v>
      </c>
      <c r="H44">
        <v>16.000999999999998</v>
      </c>
      <c r="I44">
        <f t="shared" si="0"/>
        <v>19.738</v>
      </c>
      <c r="J44">
        <v>9.16</v>
      </c>
      <c r="K44">
        <v>8.6690000000000005</v>
      </c>
      <c r="L44">
        <v>1.909</v>
      </c>
    </row>
    <row r="45" spans="1:12" x14ac:dyDescent="0.35">
      <c r="A45" s="152">
        <v>45609</v>
      </c>
      <c r="B45">
        <v>10.14</v>
      </c>
      <c r="C45" s="30">
        <v>14.35</v>
      </c>
      <c r="D45">
        <v>16.91</v>
      </c>
      <c r="E45">
        <v>26.45</v>
      </c>
      <c r="F45">
        <v>18.420000000000002</v>
      </c>
      <c r="G45">
        <v>24.44</v>
      </c>
      <c r="H45">
        <v>14.571000000000002</v>
      </c>
      <c r="I45">
        <f t="shared" si="0"/>
        <v>19.127000000000002</v>
      </c>
      <c r="J45">
        <v>8.7309999999999999</v>
      </c>
      <c r="K45">
        <v>8.4819999999999993</v>
      </c>
      <c r="L45">
        <v>1.9139999999999999</v>
      </c>
    </row>
    <row r="46" spans="1:12" x14ac:dyDescent="0.35">
      <c r="A46" s="152">
        <v>45610</v>
      </c>
      <c r="B46">
        <v>11.64</v>
      </c>
      <c r="C46" s="30">
        <v>14.77</v>
      </c>
      <c r="D46">
        <v>15.700000000000001</v>
      </c>
      <c r="E46">
        <v>27.81</v>
      </c>
      <c r="F46">
        <v>16.29</v>
      </c>
      <c r="G46">
        <v>22.14</v>
      </c>
      <c r="H46">
        <v>14.855999999999998</v>
      </c>
      <c r="I46">
        <f t="shared" si="0"/>
        <v>16.733000000000001</v>
      </c>
      <c r="J46">
        <v>8.3529999999999998</v>
      </c>
      <c r="K46">
        <v>6.7050000000000001</v>
      </c>
      <c r="L46">
        <v>1.675</v>
      </c>
    </row>
    <row r="47" spans="1:12" x14ac:dyDescent="0.35">
      <c r="A47" s="152">
        <v>45611</v>
      </c>
      <c r="B47">
        <v>13.440000000000001</v>
      </c>
      <c r="C47" s="30">
        <v>17.36</v>
      </c>
      <c r="D47">
        <v>17.13</v>
      </c>
      <c r="E47">
        <v>26.14</v>
      </c>
      <c r="F47">
        <v>17.810000000000002</v>
      </c>
      <c r="G47">
        <v>19.159999999999997</v>
      </c>
      <c r="H47">
        <v>15.847999999999999</v>
      </c>
      <c r="I47">
        <f t="shared" si="0"/>
        <v>18.070999999999998</v>
      </c>
      <c r="J47">
        <v>9.2859999999999996</v>
      </c>
      <c r="K47">
        <v>7.0619999999999994</v>
      </c>
      <c r="L47">
        <v>1.7229999999999999</v>
      </c>
    </row>
    <row r="48" spans="1:12" x14ac:dyDescent="0.35">
      <c r="A48" s="152">
        <v>45612</v>
      </c>
      <c r="B48">
        <v>15.39</v>
      </c>
      <c r="C48" s="30">
        <v>16.28</v>
      </c>
      <c r="D48">
        <v>18.559999999999999</v>
      </c>
      <c r="E48">
        <v>23.230000000000004</v>
      </c>
      <c r="F48">
        <v>18.299999999999997</v>
      </c>
      <c r="G48">
        <v>18.32</v>
      </c>
      <c r="H48">
        <v>18.617000000000001</v>
      </c>
      <c r="I48">
        <f t="shared" si="0"/>
        <v>15.251999999999999</v>
      </c>
      <c r="J48">
        <v>8.3739999999999988</v>
      </c>
      <c r="K48">
        <v>5.24</v>
      </c>
      <c r="L48">
        <v>1.6380000000000001</v>
      </c>
    </row>
    <row r="49" spans="1:12" x14ac:dyDescent="0.35">
      <c r="A49" s="152">
        <v>45613</v>
      </c>
      <c r="B49">
        <v>15.369999999999997</v>
      </c>
      <c r="C49" s="30">
        <v>17.010000000000002</v>
      </c>
      <c r="D49">
        <v>16.649999999999999</v>
      </c>
      <c r="E49">
        <v>23.060000000000002</v>
      </c>
      <c r="F49">
        <v>17.03</v>
      </c>
      <c r="G49">
        <v>22.32</v>
      </c>
      <c r="H49">
        <v>17.654</v>
      </c>
      <c r="I49">
        <f t="shared" si="0"/>
        <v>15.568999999999999</v>
      </c>
      <c r="J49">
        <v>8.2370000000000001</v>
      </c>
      <c r="K49">
        <v>5.5620000000000003</v>
      </c>
      <c r="L49">
        <v>1.77</v>
      </c>
    </row>
    <row r="50" spans="1:12" x14ac:dyDescent="0.35">
      <c r="A50" s="152">
        <v>45614</v>
      </c>
      <c r="B50">
        <v>15.909999999999998</v>
      </c>
      <c r="C50" s="30">
        <v>16.61</v>
      </c>
      <c r="D50">
        <v>17.559999999999999</v>
      </c>
      <c r="E50">
        <v>25.66</v>
      </c>
      <c r="F50">
        <v>20.05</v>
      </c>
      <c r="G50">
        <v>21.029999999999998</v>
      </c>
      <c r="H50">
        <v>13.664999999999999</v>
      </c>
      <c r="I50">
        <f t="shared" si="0"/>
        <v>18.336000000000002</v>
      </c>
      <c r="J50">
        <v>8.9660000000000011</v>
      </c>
      <c r="K50">
        <v>7.1579999999999995</v>
      </c>
      <c r="L50">
        <v>2.2119999999999997</v>
      </c>
    </row>
    <row r="51" spans="1:12" x14ac:dyDescent="0.35">
      <c r="A51" s="152">
        <v>45615</v>
      </c>
      <c r="B51">
        <v>16.29</v>
      </c>
      <c r="C51" s="30">
        <v>15.71</v>
      </c>
      <c r="D51">
        <v>20.329999999999998</v>
      </c>
      <c r="E51">
        <v>27.22</v>
      </c>
      <c r="F51">
        <v>24.150000000000002</v>
      </c>
      <c r="G51">
        <v>20.16</v>
      </c>
      <c r="H51">
        <v>14.118000000000002</v>
      </c>
      <c r="I51">
        <f t="shared" si="0"/>
        <v>21.425999999999998</v>
      </c>
      <c r="J51">
        <v>11.471</v>
      </c>
      <c r="K51">
        <v>7.4089999999999998</v>
      </c>
      <c r="L51">
        <v>2.5460000000000003</v>
      </c>
    </row>
    <row r="52" spans="1:12" x14ac:dyDescent="0.35">
      <c r="A52" s="152">
        <v>45616</v>
      </c>
      <c r="B52">
        <v>16.25</v>
      </c>
      <c r="C52" s="30">
        <v>15.650000000000002</v>
      </c>
      <c r="D52">
        <v>20.52</v>
      </c>
      <c r="E52">
        <v>24.49</v>
      </c>
      <c r="F52">
        <v>26.53</v>
      </c>
      <c r="G52">
        <v>20.689999999999998</v>
      </c>
      <c r="H52">
        <v>15.514999999999999</v>
      </c>
      <c r="I52">
        <f t="shared" si="0"/>
        <v>25.523</v>
      </c>
      <c r="J52">
        <v>12.868</v>
      </c>
      <c r="K52">
        <v>10.091999999999999</v>
      </c>
      <c r="L52">
        <v>2.5629999999999997</v>
      </c>
    </row>
    <row r="53" spans="1:12" x14ac:dyDescent="0.35">
      <c r="A53" s="152">
        <v>45617</v>
      </c>
      <c r="B53">
        <v>18.830000000000002</v>
      </c>
      <c r="C53" s="30">
        <v>19.2</v>
      </c>
      <c r="D53">
        <v>17.25</v>
      </c>
      <c r="E53">
        <v>25.619999999999997</v>
      </c>
      <c r="F53">
        <v>28.87</v>
      </c>
      <c r="G53">
        <v>18.72</v>
      </c>
      <c r="H53">
        <v>16.827000000000002</v>
      </c>
      <c r="I53">
        <f t="shared" si="0"/>
        <v>25.07</v>
      </c>
      <c r="J53">
        <v>13.933999999999999</v>
      </c>
      <c r="K53">
        <v>8.504999999999999</v>
      </c>
      <c r="L53">
        <v>2.6309999999999998</v>
      </c>
    </row>
    <row r="54" spans="1:12" x14ac:dyDescent="0.35">
      <c r="A54" s="152">
        <v>45618</v>
      </c>
      <c r="B54">
        <v>18.669999999999998</v>
      </c>
      <c r="C54" s="30">
        <v>22.97</v>
      </c>
      <c r="D54">
        <v>17.87</v>
      </c>
      <c r="E54">
        <v>24.39</v>
      </c>
      <c r="F54">
        <v>29.39</v>
      </c>
      <c r="G54">
        <v>16.239999999999998</v>
      </c>
      <c r="H54">
        <v>17.105999999999998</v>
      </c>
      <c r="I54">
        <f t="shared" si="0"/>
        <v>23.465</v>
      </c>
      <c r="J54">
        <v>12.882999999999999</v>
      </c>
      <c r="K54">
        <v>7.9950000000000001</v>
      </c>
      <c r="L54">
        <v>2.5870000000000002</v>
      </c>
    </row>
    <row r="55" spans="1:12" x14ac:dyDescent="0.35">
      <c r="A55" s="152">
        <v>45619</v>
      </c>
      <c r="B55">
        <v>17.330000000000002</v>
      </c>
      <c r="C55" s="30">
        <v>23.34</v>
      </c>
      <c r="D55">
        <v>20.28</v>
      </c>
      <c r="E55">
        <v>20.62</v>
      </c>
      <c r="F55">
        <v>27.07</v>
      </c>
      <c r="G55">
        <v>19.100000000000001</v>
      </c>
      <c r="H55">
        <v>15.128056000000001</v>
      </c>
      <c r="I55">
        <f t="shared" si="0"/>
        <v>17.693000000000001</v>
      </c>
      <c r="J55">
        <v>9.44</v>
      </c>
      <c r="K55">
        <v>6.2429999999999994</v>
      </c>
      <c r="L55">
        <v>2.0100000000000002</v>
      </c>
    </row>
    <row r="56" spans="1:12" x14ac:dyDescent="0.35">
      <c r="A56" s="152">
        <v>45620</v>
      </c>
      <c r="B56">
        <v>17.979999999999997</v>
      </c>
      <c r="C56" s="30">
        <v>22.220000000000002</v>
      </c>
      <c r="D56">
        <v>18.11</v>
      </c>
      <c r="E56">
        <v>19.587999999999997</v>
      </c>
      <c r="F56">
        <v>24.81</v>
      </c>
      <c r="G56">
        <v>23.89</v>
      </c>
      <c r="H56">
        <v>17.866999999999997</v>
      </c>
      <c r="I56">
        <f t="shared" si="0"/>
        <v>14.221999999999998</v>
      </c>
      <c r="J56">
        <v>7.1589999999999998</v>
      </c>
      <c r="K56">
        <v>5.3949999999999996</v>
      </c>
      <c r="L56">
        <v>1.6680000000000001</v>
      </c>
    </row>
    <row r="57" spans="1:12" x14ac:dyDescent="0.35">
      <c r="A57" s="152">
        <v>45621</v>
      </c>
      <c r="B57">
        <v>16.690000000000001</v>
      </c>
      <c r="C57" s="30">
        <v>22.740000000000002</v>
      </c>
      <c r="D57">
        <v>19.63</v>
      </c>
      <c r="E57">
        <v>18.989999999999998</v>
      </c>
      <c r="F57">
        <v>25.17</v>
      </c>
      <c r="G57">
        <v>23.36</v>
      </c>
      <c r="H57">
        <v>20.795000000000002</v>
      </c>
      <c r="I57">
        <f t="shared" si="0"/>
        <v>17.063000000000002</v>
      </c>
      <c r="J57">
        <v>8.9250000000000007</v>
      </c>
      <c r="K57">
        <v>6.1660000000000004</v>
      </c>
      <c r="L57">
        <v>1.972</v>
      </c>
    </row>
    <row r="58" spans="1:12" x14ac:dyDescent="0.35">
      <c r="A58" s="152">
        <v>45622</v>
      </c>
      <c r="B58">
        <v>15.249999999999998</v>
      </c>
      <c r="C58" s="30">
        <v>23.559999999999995</v>
      </c>
      <c r="D58">
        <v>24.28</v>
      </c>
      <c r="E58">
        <v>18.809999999999999</v>
      </c>
      <c r="F58">
        <v>27.18</v>
      </c>
      <c r="G58">
        <v>23.68</v>
      </c>
      <c r="H58">
        <v>19.623000000000001</v>
      </c>
      <c r="I58">
        <f t="shared" si="0"/>
        <v>21.782999999999998</v>
      </c>
      <c r="J58">
        <v>10.134</v>
      </c>
      <c r="K58">
        <v>9.5190000000000001</v>
      </c>
      <c r="L58">
        <v>2.13</v>
      </c>
    </row>
    <row r="59" spans="1:12" x14ac:dyDescent="0.35">
      <c r="A59" s="152">
        <v>45623</v>
      </c>
      <c r="B59">
        <v>14.89</v>
      </c>
      <c r="C59" s="30">
        <v>26.380000000000003</v>
      </c>
      <c r="D59">
        <v>25.46</v>
      </c>
      <c r="E59">
        <v>19.73</v>
      </c>
      <c r="F59">
        <v>24.69</v>
      </c>
      <c r="G59">
        <v>25.09</v>
      </c>
      <c r="H59">
        <v>18.84</v>
      </c>
      <c r="I59">
        <f t="shared" si="0"/>
        <v>21.573999999999998</v>
      </c>
      <c r="J59">
        <v>11.829000000000001</v>
      </c>
      <c r="K59">
        <v>7.5430000000000001</v>
      </c>
      <c r="L59">
        <v>2.202</v>
      </c>
    </row>
    <row r="60" spans="1:12" x14ac:dyDescent="0.35">
      <c r="A60" s="152">
        <v>45624</v>
      </c>
      <c r="B60">
        <v>18.93</v>
      </c>
      <c r="C60" s="30">
        <v>25.679999999999996</v>
      </c>
      <c r="D60">
        <v>20.94</v>
      </c>
      <c r="E60">
        <v>20.669999999999998</v>
      </c>
      <c r="F60">
        <v>19.95</v>
      </c>
      <c r="G60">
        <v>26.310000000000002</v>
      </c>
      <c r="H60">
        <v>21.025000000000002</v>
      </c>
      <c r="I60">
        <f t="shared" si="0"/>
        <v>25.971</v>
      </c>
      <c r="J60">
        <v>12.645999999999999</v>
      </c>
      <c r="K60">
        <v>10.851000000000001</v>
      </c>
      <c r="L60">
        <v>2.4739999999999998</v>
      </c>
    </row>
    <row r="61" spans="1:12" x14ac:dyDescent="0.35">
      <c r="A61" s="152">
        <v>45625</v>
      </c>
      <c r="B61">
        <v>21.520000000000003</v>
      </c>
      <c r="C61" s="30">
        <v>27.560000000000002</v>
      </c>
      <c r="D61">
        <v>20.51</v>
      </c>
      <c r="E61">
        <v>25.259999999999998</v>
      </c>
      <c r="F61">
        <v>20.490000000000002</v>
      </c>
      <c r="G61">
        <v>28.35</v>
      </c>
      <c r="H61">
        <v>23.495000000000001</v>
      </c>
      <c r="I61">
        <f t="shared" si="0"/>
        <v>18.806999999999999</v>
      </c>
      <c r="J61">
        <v>10.112</v>
      </c>
      <c r="K61">
        <v>6.7329999999999997</v>
      </c>
      <c r="L61">
        <v>1.962</v>
      </c>
    </row>
    <row r="62" spans="1:12" x14ac:dyDescent="0.35">
      <c r="A62" s="152">
        <v>45626</v>
      </c>
      <c r="B62">
        <v>21.5</v>
      </c>
      <c r="C62" s="30">
        <v>21.380000000000003</v>
      </c>
      <c r="D62">
        <v>22.169999999999998</v>
      </c>
      <c r="E62">
        <v>25.159999999999997</v>
      </c>
      <c r="F62">
        <v>22.44</v>
      </c>
      <c r="G62">
        <v>28.73</v>
      </c>
      <c r="H62">
        <v>26.711999999999996</v>
      </c>
      <c r="I62">
        <f t="shared" si="0"/>
        <v>14.003000000000002</v>
      </c>
      <c r="J62">
        <v>7.194</v>
      </c>
      <c r="K62">
        <v>5.2780000000000005</v>
      </c>
      <c r="L62">
        <v>1.5309999999999999</v>
      </c>
    </row>
    <row r="63" spans="1:12" x14ac:dyDescent="0.35">
      <c r="A63" s="152">
        <v>45627</v>
      </c>
      <c r="B63">
        <v>22.28</v>
      </c>
      <c r="C63" s="30">
        <v>22.810000000000002</v>
      </c>
      <c r="D63">
        <v>23.47</v>
      </c>
      <c r="E63">
        <v>25.79</v>
      </c>
      <c r="F63">
        <v>20.45</v>
      </c>
      <c r="G63">
        <v>30.1</v>
      </c>
      <c r="H63">
        <v>28.318000000000001</v>
      </c>
      <c r="I63">
        <f t="shared" si="0"/>
        <v>13.132000000000001</v>
      </c>
      <c r="J63">
        <v>6.8330000000000002</v>
      </c>
      <c r="K63">
        <v>4.8069999999999995</v>
      </c>
      <c r="L63">
        <v>1.492</v>
      </c>
    </row>
    <row r="64" spans="1:12" x14ac:dyDescent="0.35">
      <c r="A64" s="152">
        <v>45628</v>
      </c>
      <c r="B64">
        <v>21.740000000000002</v>
      </c>
      <c r="C64" s="30">
        <v>25.89</v>
      </c>
      <c r="D64">
        <v>23.700000000000003</v>
      </c>
      <c r="E64">
        <v>29.77</v>
      </c>
      <c r="F64">
        <v>18.22</v>
      </c>
      <c r="G64">
        <v>26.130000000000003</v>
      </c>
      <c r="H64">
        <v>25.529</v>
      </c>
      <c r="I64">
        <f t="shared" si="0"/>
        <v>18.928999999999998</v>
      </c>
      <c r="J64">
        <v>9.3520000000000003</v>
      </c>
      <c r="K64">
        <v>7.61</v>
      </c>
      <c r="L64">
        <v>1.9670000000000001</v>
      </c>
    </row>
    <row r="65" spans="1:12" x14ac:dyDescent="0.35">
      <c r="A65" s="152">
        <v>45629</v>
      </c>
      <c r="B65">
        <v>21.09</v>
      </c>
      <c r="C65" s="30">
        <v>22.92</v>
      </c>
      <c r="D65">
        <v>25.230000000000004</v>
      </c>
      <c r="E65">
        <v>26.799999999999997</v>
      </c>
      <c r="F65">
        <v>21.880000000000003</v>
      </c>
      <c r="G65">
        <v>24.14</v>
      </c>
      <c r="H65">
        <v>22.194999999999997</v>
      </c>
      <c r="I65">
        <f t="shared" si="0"/>
        <v>22.004000000000001</v>
      </c>
      <c r="J65">
        <v>11.048</v>
      </c>
      <c r="K65">
        <v>8.7430000000000003</v>
      </c>
      <c r="L65">
        <v>2.2130000000000001</v>
      </c>
    </row>
    <row r="66" spans="1:12" x14ac:dyDescent="0.35">
      <c r="A66" s="152">
        <v>45630</v>
      </c>
      <c r="B66">
        <v>21.57</v>
      </c>
      <c r="C66" s="30">
        <v>22.29</v>
      </c>
      <c r="D66">
        <v>26.22</v>
      </c>
      <c r="E66">
        <v>29.230000000000004</v>
      </c>
      <c r="F66">
        <v>25.979999999999997</v>
      </c>
      <c r="G66">
        <v>25.38</v>
      </c>
      <c r="H66">
        <v>21.987000000000002</v>
      </c>
      <c r="I66">
        <f t="shared" si="0"/>
        <v>21.408000000000001</v>
      </c>
      <c r="J66">
        <v>10.874000000000001</v>
      </c>
      <c r="K66">
        <v>8.2629999999999999</v>
      </c>
      <c r="L66">
        <v>2.2710000000000004</v>
      </c>
    </row>
    <row r="67" spans="1:12" x14ac:dyDescent="0.35">
      <c r="A67" s="152">
        <v>45631</v>
      </c>
      <c r="B67">
        <v>21.662000000000003</v>
      </c>
      <c r="C67" s="30">
        <v>23.470000000000002</v>
      </c>
      <c r="D67">
        <v>25.130000000000003</v>
      </c>
      <c r="E67">
        <v>26.5</v>
      </c>
      <c r="F67">
        <v>22.830000000000002</v>
      </c>
      <c r="G67">
        <v>23.91</v>
      </c>
      <c r="H67">
        <v>22.27</v>
      </c>
      <c r="I67">
        <f t="shared" ref="I67:I130" si="1">SUM(J67:L67)</f>
        <v>18.091000000000001</v>
      </c>
      <c r="J67">
        <v>8.7230000000000008</v>
      </c>
      <c r="K67">
        <v>7.4850000000000003</v>
      </c>
      <c r="L67">
        <v>1.883</v>
      </c>
    </row>
    <row r="68" spans="1:12" x14ac:dyDescent="0.35">
      <c r="A68" s="152">
        <v>45632</v>
      </c>
      <c r="B68">
        <v>22.470000000000002</v>
      </c>
      <c r="C68" s="30">
        <v>25.78</v>
      </c>
      <c r="D68">
        <v>25.56</v>
      </c>
      <c r="E68">
        <v>21.08</v>
      </c>
      <c r="F68">
        <v>19.7</v>
      </c>
      <c r="G68">
        <v>20.409999999999997</v>
      </c>
      <c r="H68">
        <v>24.121000000000002</v>
      </c>
      <c r="I68">
        <f t="shared" si="1"/>
        <v>20.358000000000001</v>
      </c>
      <c r="J68">
        <v>10.110999999999999</v>
      </c>
      <c r="K68">
        <v>8.2170000000000005</v>
      </c>
      <c r="L68">
        <v>2.0300000000000002</v>
      </c>
    </row>
    <row r="69" spans="1:12" x14ac:dyDescent="0.35">
      <c r="A69" s="152">
        <v>45633</v>
      </c>
      <c r="B69">
        <v>24.757999999999999</v>
      </c>
      <c r="C69" s="30">
        <v>25.27</v>
      </c>
      <c r="D69">
        <v>28.65</v>
      </c>
      <c r="E69">
        <v>19.43</v>
      </c>
      <c r="F69">
        <v>20.79</v>
      </c>
      <c r="G69">
        <v>22.009999999999998</v>
      </c>
      <c r="H69">
        <v>21.437999999999995</v>
      </c>
      <c r="I69">
        <f t="shared" si="1"/>
        <v>21.491999999999997</v>
      </c>
      <c r="J69">
        <v>10.854999999999999</v>
      </c>
      <c r="K69">
        <v>8.5459999999999994</v>
      </c>
      <c r="L69">
        <v>2.0909999999999997</v>
      </c>
    </row>
    <row r="70" spans="1:12" x14ac:dyDescent="0.35">
      <c r="A70" s="152">
        <v>45634</v>
      </c>
      <c r="B70">
        <v>26.237000000000002</v>
      </c>
      <c r="C70" s="30">
        <v>25.38</v>
      </c>
      <c r="D70">
        <v>27.32</v>
      </c>
      <c r="E70">
        <v>21.720000000000002</v>
      </c>
      <c r="F70">
        <v>21.3</v>
      </c>
      <c r="G70">
        <v>27.17</v>
      </c>
      <c r="H70">
        <v>19.140999999999998</v>
      </c>
      <c r="I70">
        <f t="shared" si="1"/>
        <v>21.401000000000003</v>
      </c>
      <c r="J70">
        <v>11.138000000000002</v>
      </c>
      <c r="K70">
        <v>8.0990000000000002</v>
      </c>
      <c r="L70">
        <v>2.1640000000000001</v>
      </c>
    </row>
    <row r="71" spans="1:12" x14ac:dyDescent="0.35">
      <c r="A71" s="152">
        <v>45635</v>
      </c>
      <c r="B71">
        <v>27.398000000000003</v>
      </c>
      <c r="C71" s="30">
        <v>24.540000000000003</v>
      </c>
      <c r="D71">
        <v>26.92</v>
      </c>
      <c r="E71">
        <v>24.89</v>
      </c>
      <c r="F71">
        <v>21.339999999999996</v>
      </c>
      <c r="G71">
        <v>29.7</v>
      </c>
      <c r="H71">
        <v>17.548000000000002</v>
      </c>
      <c r="I71">
        <f t="shared" si="1"/>
        <v>23.037000000000003</v>
      </c>
      <c r="J71">
        <v>11.882</v>
      </c>
      <c r="K71">
        <v>8.8949999999999996</v>
      </c>
      <c r="L71">
        <v>2.2600000000000002</v>
      </c>
    </row>
    <row r="72" spans="1:12" x14ac:dyDescent="0.35">
      <c r="A72" s="152">
        <v>45636</v>
      </c>
      <c r="B72">
        <v>25.982999999999997</v>
      </c>
      <c r="C72" s="30">
        <v>24.32</v>
      </c>
      <c r="D72">
        <v>23.47</v>
      </c>
      <c r="E72">
        <v>23.79</v>
      </c>
      <c r="F72">
        <v>24.42</v>
      </c>
      <c r="G72">
        <v>29.62</v>
      </c>
      <c r="H72">
        <v>16.776</v>
      </c>
      <c r="I72">
        <f t="shared" si="1"/>
        <v>23.766000000000002</v>
      </c>
      <c r="J72">
        <v>12.288</v>
      </c>
      <c r="K72">
        <v>9.0709999999999997</v>
      </c>
      <c r="L72">
        <v>2.407</v>
      </c>
    </row>
    <row r="73" spans="1:12" x14ac:dyDescent="0.35">
      <c r="A73" s="152">
        <v>45637</v>
      </c>
      <c r="B73">
        <v>26.362000000000002</v>
      </c>
      <c r="C73" s="30">
        <v>20.909999999999997</v>
      </c>
      <c r="D73">
        <v>21.51</v>
      </c>
      <c r="E73">
        <v>26.659999999999997</v>
      </c>
      <c r="F73">
        <v>24.659999999999997</v>
      </c>
      <c r="G73">
        <v>31.98</v>
      </c>
      <c r="H73">
        <v>18.258000000000003</v>
      </c>
      <c r="I73">
        <f t="shared" si="1"/>
        <v>25.021999999999998</v>
      </c>
      <c r="J73">
        <v>12.869</v>
      </c>
      <c r="K73">
        <v>9.61</v>
      </c>
      <c r="L73">
        <v>2.5430000000000001</v>
      </c>
    </row>
    <row r="74" spans="1:12" x14ac:dyDescent="0.35">
      <c r="A74" s="152">
        <v>45638</v>
      </c>
      <c r="B74">
        <v>29.775999999999996</v>
      </c>
      <c r="C74" s="30">
        <v>16.940000000000001</v>
      </c>
      <c r="D74">
        <v>21.42</v>
      </c>
      <c r="E74">
        <v>26.89</v>
      </c>
      <c r="F74">
        <v>25.05</v>
      </c>
      <c r="G74">
        <v>31.88</v>
      </c>
      <c r="H74">
        <v>17.990000000000002</v>
      </c>
      <c r="I74">
        <f t="shared" si="1"/>
        <v>24.406000000000002</v>
      </c>
      <c r="J74">
        <v>12.504000000000001</v>
      </c>
      <c r="K74">
        <v>9.4039999999999999</v>
      </c>
      <c r="L74">
        <v>2.4980000000000002</v>
      </c>
    </row>
    <row r="75" spans="1:12" x14ac:dyDescent="0.35">
      <c r="A75" s="152">
        <v>45639</v>
      </c>
      <c r="B75">
        <v>29.465</v>
      </c>
      <c r="C75" s="30">
        <v>18.899999999999999</v>
      </c>
      <c r="D75">
        <v>21.3</v>
      </c>
      <c r="E75">
        <v>25.110000000000003</v>
      </c>
      <c r="F75">
        <v>27.44</v>
      </c>
      <c r="G75">
        <v>26.99</v>
      </c>
      <c r="H75">
        <v>19.595000000000002</v>
      </c>
      <c r="I75">
        <f t="shared" si="1"/>
        <v>22.831</v>
      </c>
      <c r="J75">
        <v>11.731</v>
      </c>
      <c r="K75">
        <v>8.74</v>
      </c>
      <c r="L75">
        <v>2.36</v>
      </c>
    </row>
    <row r="76" spans="1:12" x14ac:dyDescent="0.35">
      <c r="A76" s="152">
        <v>45640</v>
      </c>
      <c r="B76">
        <v>30.745000000000001</v>
      </c>
      <c r="C76" s="30">
        <v>17.89</v>
      </c>
      <c r="D76">
        <v>21.12</v>
      </c>
      <c r="E76">
        <v>24.01</v>
      </c>
      <c r="F76">
        <v>31.24</v>
      </c>
      <c r="G76">
        <v>29.480000000000004</v>
      </c>
      <c r="H76">
        <v>19.756999999999998</v>
      </c>
      <c r="I76">
        <f t="shared" si="1"/>
        <v>18.745999999999999</v>
      </c>
      <c r="J76">
        <v>9.0549999999999997</v>
      </c>
      <c r="K76">
        <v>7.6239999999999997</v>
      </c>
      <c r="L76">
        <v>2.0669999999999997</v>
      </c>
    </row>
    <row r="77" spans="1:12" x14ac:dyDescent="0.35">
      <c r="A77" s="152">
        <v>45641</v>
      </c>
      <c r="B77">
        <v>31.686</v>
      </c>
      <c r="C77" s="30">
        <v>17.809999999999999</v>
      </c>
      <c r="D77">
        <v>21.64</v>
      </c>
      <c r="E77">
        <v>24.490000000000002</v>
      </c>
      <c r="F77">
        <v>26.78</v>
      </c>
      <c r="G77">
        <v>29.76</v>
      </c>
      <c r="H77">
        <v>19.456</v>
      </c>
      <c r="I77">
        <f t="shared" si="1"/>
        <v>17.395</v>
      </c>
      <c r="J77">
        <v>8.677999999999999</v>
      </c>
      <c r="K77">
        <v>6.9740000000000002</v>
      </c>
      <c r="L77">
        <v>1.7429999999999999</v>
      </c>
    </row>
    <row r="78" spans="1:12" x14ac:dyDescent="0.35">
      <c r="A78" s="152">
        <v>45642</v>
      </c>
      <c r="B78">
        <v>30.569999999999997</v>
      </c>
      <c r="C78" s="30">
        <v>18.87</v>
      </c>
      <c r="D78">
        <v>22.29</v>
      </c>
      <c r="E78">
        <v>26.729999999999997</v>
      </c>
      <c r="F78">
        <v>24.71</v>
      </c>
      <c r="G78">
        <v>28.81</v>
      </c>
      <c r="H78">
        <v>16.863</v>
      </c>
      <c r="I78">
        <f t="shared" si="1"/>
        <v>16.841999999999999</v>
      </c>
      <c r="J78">
        <v>9.1980000000000004</v>
      </c>
      <c r="K78">
        <v>5.8370000000000006</v>
      </c>
      <c r="L78">
        <v>1.8069999999999999</v>
      </c>
    </row>
    <row r="79" spans="1:12" x14ac:dyDescent="0.35">
      <c r="A79" s="152">
        <v>45643</v>
      </c>
      <c r="B79">
        <v>26.279999999999998</v>
      </c>
      <c r="C79" s="30">
        <v>20.5</v>
      </c>
      <c r="D79">
        <v>21.65</v>
      </c>
      <c r="E79">
        <v>28.2</v>
      </c>
      <c r="F79">
        <v>26</v>
      </c>
      <c r="G79">
        <v>26.43</v>
      </c>
      <c r="H79">
        <v>16.135999999999999</v>
      </c>
      <c r="I79">
        <f t="shared" si="1"/>
        <v>18.188000000000002</v>
      </c>
      <c r="J79">
        <v>9.4809999999999999</v>
      </c>
      <c r="K79">
        <v>6.9359999999999999</v>
      </c>
      <c r="L79">
        <v>1.7710000000000001</v>
      </c>
    </row>
    <row r="80" spans="1:12" x14ac:dyDescent="0.35">
      <c r="A80" s="152">
        <v>45644</v>
      </c>
      <c r="B80">
        <v>23.401000000000003</v>
      </c>
      <c r="C80" s="30">
        <v>20.39</v>
      </c>
      <c r="D80">
        <v>18.86</v>
      </c>
      <c r="E80">
        <v>26.18</v>
      </c>
      <c r="F80">
        <v>23.37</v>
      </c>
      <c r="G80">
        <v>28.169999999999998</v>
      </c>
      <c r="H80">
        <v>16.728999999999999</v>
      </c>
      <c r="I80">
        <f t="shared" si="1"/>
        <v>15.248000000000001</v>
      </c>
      <c r="J80">
        <v>8.3060000000000009</v>
      </c>
      <c r="K80">
        <v>5.3029999999999999</v>
      </c>
      <c r="L80">
        <v>1.639</v>
      </c>
    </row>
    <row r="81" spans="1:12" x14ac:dyDescent="0.35">
      <c r="A81" s="152">
        <v>45645</v>
      </c>
      <c r="B81">
        <v>17.010000000000002</v>
      </c>
      <c r="C81" s="30">
        <v>22.23</v>
      </c>
      <c r="D81">
        <v>18.669999999999998</v>
      </c>
      <c r="E81">
        <v>21.380000000000003</v>
      </c>
      <c r="F81">
        <v>24.24</v>
      </c>
      <c r="G81">
        <v>27.73</v>
      </c>
      <c r="H81">
        <v>18.055</v>
      </c>
      <c r="I81">
        <f t="shared" si="1"/>
        <v>19.678999999999998</v>
      </c>
      <c r="J81">
        <v>10.959999999999999</v>
      </c>
      <c r="K81">
        <v>6.65</v>
      </c>
      <c r="L81">
        <v>2.069</v>
      </c>
    </row>
    <row r="82" spans="1:12" x14ac:dyDescent="0.35">
      <c r="A82" s="152">
        <v>45646</v>
      </c>
      <c r="B82">
        <v>17.286999999999999</v>
      </c>
      <c r="C82" s="30">
        <v>25.1</v>
      </c>
      <c r="D82">
        <v>20.9</v>
      </c>
      <c r="E82">
        <v>21.97</v>
      </c>
      <c r="F82">
        <v>23.97</v>
      </c>
      <c r="G82">
        <v>23.569999999999997</v>
      </c>
      <c r="H82">
        <v>17.966000000000005</v>
      </c>
      <c r="I82">
        <f t="shared" si="1"/>
        <v>20.038</v>
      </c>
      <c r="J82">
        <v>11.357999999999999</v>
      </c>
      <c r="K82">
        <v>6.6760000000000002</v>
      </c>
      <c r="L82">
        <v>2.004</v>
      </c>
    </row>
    <row r="83" spans="1:12" x14ac:dyDescent="0.35">
      <c r="A83" s="152">
        <v>45647</v>
      </c>
      <c r="B83">
        <v>18.024000000000001</v>
      </c>
      <c r="C83" s="30">
        <v>25.880000000000003</v>
      </c>
      <c r="D83">
        <v>19.970000000000002</v>
      </c>
      <c r="E83">
        <v>20.95</v>
      </c>
      <c r="F83">
        <v>22.39</v>
      </c>
      <c r="G83">
        <v>20.52</v>
      </c>
      <c r="H83">
        <v>16.131999999999998</v>
      </c>
      <c r="I83">
        <f t="shared" si="1"/>
        <v>17.739000000000001</v>
      </c>
      <c r="J83">
        <v>9.8889999999999993</v>
      </c>
      <c r="K83">
        <v>5.9649999999999999</v>
      </c>
      <c r="L83">
        <v>1.885</v>
      </c>
    </row>
    <row r="84" spans="1:12" x14ac:dyDescent="0.35">
      <c r="A84" s="152">
        <v>45648</v>
      </c>
      <c r="B84">
        <v>17.597999999999999</v>
      </c>
      <c r="C84" s="30">
        <v>26.169999999999998</v>
      </c>
      <c r="D84">
        <v>19.53</v>
      </c>
      <c r="E84">
        <v>21.53</v>
      </c>
      <c r="F84">
        <v>19.599999999999998</v>
      </c>
      <c r="G84">
        <v>20.45</v>
      </c>
      <c r="H84">
        <v>16.141999999999999</v>
      </c>
      <c r="I84">
        <f t="shared" si="1"/>
        <v>20.404</v>
      </c>
      <c r="J84">
        <v>11.342000000000001</v>
      </c>
      <c r="K84">
        <v>6.8109999999999999</v>
      </c>
      <c r="L84">
        <v>2.2509999999999999</v>
      </c>
    </row>
    <row r="85" spans="1:12" x14ac:dyDescent="0.35">
      <c r="A85" s="152">
        <v>45649</v>
      </c>
      <c r="B85">
        <v>16.325000000000003</v>
      </c>
      <c r="C85" s="30">
        <v>20.420000000000002</v>
      </c>
      <c r="D85">
        <v>20.079999999999998</v>
      </c>
      <c r="E85">
        <v>21.28</v>
      </c>
      <c r="F85">
        <v>18.579999999999998</v>
      </c>
      <c r="G85">
        <v>20.41</v>
      </c>
      <c r="H85">
        <v>15.199000000000002</v>
      </c>
      <c r="I85">
        <f t="shared" si="1"/>
        <v>19.587999999999997</v>
      </c>
      <c r="J85">
        <v>11.017999999999999</v>
      </c>
      <c r="K85">
        <v>6.5410000000000004</v>
      </c>
      <c r="L85">
        <v>2.0289999999999999</v>
      </c>
    </row>
    <row r="86" spans="1:12" x14ac:dyDescent="0.35">
      <c r="A86" s="152">
        <v>45650</v>
      </c>
      <c r="B86">
        <v>15.319000000000001</v>
      </c>
      <c r="C86" s="30">
        <v>18.440000000000001</v>
      </c>
      <c r="D86">
        <v>24.36</v>
      </c>
      <c r="E86">
        <v>21.040000000000003</v>
      </c>
      <c r="F86">
        <v>21.63</v>
      </c>
      <c r="G86">
        <v>18.600000000000001</v>
      </c>
      <c r="H86">
        <v>13.233999999999998</v>
      </c>
      <c r="I86">
        <f t="shared" si="1"/>
        <v>14.92</v>
      </c>
      <c r="J86">
        <v>8.3049999999999997</v>
      </c>
      <c r="K86">
        <v>5.085</v>
      </c>
      <c r="L86">
        <v>1.5299999999999998</v>
      </c>
    </row>
    <row r="87" spans="1:12" x14ac:dyDescent="0.35">
      <c r="A87" s="152">
        <v>45651</v>
      </c>
      <c r="B87">
        <v>14.182999999999998</v>
      </c>
      <c r="C87" s="30">
        <v>17.39</v>
      </c>
      <c r="D87">
        <v>24.61</v>
      </c>
      <c r="E87">
        <v>20.45</v>
      </c>
      <c r="F87">
        <v>17.97</v>
      </c>
      <c r="G87">
        <v>17.45</v>
      </c>
      <c r="H87">
        <v>12.635</v>
      </c>
      <c r="I87">
        <f t="shared" si="1"/>
        <v>13.691000000000001</v>
      </c>
      <c r="J87">
        <v>7.5910000000000002</v>
      </c>
      <c r="K87">
        <v>4.59</v>
      </c>
      <c r="L87">
        <v>1.51</v>
      </c>
    </row>
    <row r="88" spans="1:12" x14ac:dyDescent="0.35">
      <c r="A88" s="152">
        <v>45652</v>
      </c>
      <c r="B88">
        <v>17.106999999999999</v>
      </c>
      <c r="C88" s="30">
        <v>16.759999999999998</v>
      </c>
      <c r="D88">
        <v>21.49</v>
      </c>
      <c r="E88">
        <v>19.48</v>
      </c>
      <c r="F88">
        <v>17.579999999999998</v>
      </c>
      <c r="G88">
        <v>22.76</v>
      </c>
      <c r="H88">
        <v>15.639999999999999</v>
      </c>
      <c r="I88">
        <f t="shared" si="1"/>
        <v>15.768000000000001</v>
      </c>
      <c r="J88">
        <v>8.7530000000000001</v>
      </c>
      <c r="K88">
        <v>5.282</v>
      </c>
      <c r="L88">
        <v>1.7329999999999999</v>
      </c>
    </row>
    <row r="89" spans="1:12" x14ac:dyDescent="0.35">
      <c r="A89" s="152">
        <v>45653</v>
      </c>
      <c r="B89">
        <v>18.231000000000002</v>
      </c>
      <c r="C89" s="30">
        <v>17.72</v>
      </c>
      <c r="D89">
        <v>21.87</v>
      </c>
      <c r="E89">
        <v>19.03</v>
      </c>
      <c r="F89">
        <v>21.799999999999997</v>
      </c>
      <c r="G89">
        <v>27.61</v>
      </c>
      <c r="H89">
        <v>16.143000000000001</v>
      </c>
      <c r="I89">
        <f t="shared" si="1"/>
        <v>18.659000000000002</v>
      </c>
      <c r="J89">
        <v>10.086</v>
      </c>
      <c r="K89">
        <v>6.5839999999999996</v>
      </c>
      <c r="L89">
        <v>1.9890000000000001</v>
      </c>
    </row>
    <row r="90" spans="1:12" x14ac:dyDescent="0.35">
      <c r="A90" s="152">
        <v>45654</v>
      </c>
      <c r="B90">
        <v>16.655000000000001</v>
      </c>
      <c r="C90" s="30">
        <v>18.03</v>
      </c>
      <c r="D90">
        <v>26.37</v>
      </c>
      <c r="E90">
        <v>18.14</v>
      </c>
      <c r="F90">
        <v>20.96</v>
      </c>
      <c r="G90">
        <v>29.099999999999998</v>
      </c>
      <c r="H90">
        <v>16.582999999999998</v>
      </c>
      <c r="I90">
        <f t="shared" si="1"/>
        <v>18.014999999999997</v>
      </c>
      <c r="J90">
        <v>9.7970000000000006</v>
      </c>
      <c r="K90">
        <v>6.4169999999999998</v>
      </c>
      <c r="L90">
        <v>1.8009999999999999</v>
      </c>
    </row>
    <row r="91" spans="1:12" x14ac:dyDescent="0.35">
      <c r="A91" s="152">
        <v>45655</v>
      </c>
      <c r="B91">
        <v>18.192</v>
      </c>
      <c r="C91" s="30">
        <v>16.419999999999998</v>
      </c>
      <c r="D91">
        <v>26.97</v>
      </c>
      <c r="E91">
        <v>18.68</v>
      </c>
      <c r="F91">
        <v>18.279999999999998</v>
      </c>
      <c r="G91">
        <v>26.71</v>
      </c>
      <c r="H91">
        <v>17.249000000000002</v>
      </c>
      <c r="I91">
        <f t="shared" si="1"/>
        <v>16.925000000000001</v>
      </c>
      <c r="J91">
        <v>9.3739999999999988</v>
      </c>
      <c r="K91">
        <v>5.8550000000000004</v>
      </c>
      <c r="L91">
        <v>1.696</v>
      </c>
    </row>
    <row r="92" spans="1:12" x14ac:dyDescent="0.35">
      <c r="A92" s="152">
        <v>45656</v>
      </c>
      <c r="B92">
        <v>16.956</v>
      </c>
      <c r="C92" s="30">
        <v>14.749999999999998</v>
      </c>
      <c r="D92">
        <v>27.520000000000003</v>
      </c>
      <c r="E92">
        <v>21.49</v>
      </c>
      <c r="F92">
        <v>18.14</v>
      </c>
      <c r="G92">
        <v>19.059999999999999</v>
      </c>
      <c r="H92">
        <v>16.812999999999999</v>
      </c>
      <c r="I92">
        <f t="shared" si="1"/>
        <v>17.295999999999999</v>
      </c>
      <c r="J92">
        <v>9.6820000000000004</v>
      </c>
      <c r="K92">
        <v>5.8150000000000004</v>
      </c>
      <c r="L92">
        <v>1.7989999999999999</v>
      </c>
    </row>
    <row r="93" spans="1:12" x14ac:dyDescent="0.35">
      <c r="A93" s="152">
        <v>45657</v>
      </c>
      <c r="B93">
        <v>15.379000000000001</v>
      </c>
      <c r="C93" s="30">
        <v>13.959999999999999</v>
      </c>
      <c r="D93">
        <v>29.059999999999995</v>
      </c>
      <c r="E93">
        <v>21.400000000000002</v>
      </c>
      <c r="F93">
        <v>18.880000000000003</v>
      </c>
      <c r="G93">
        <v>19.190000000000001</v>
      </c>
      <c r="H93">
        <v>17.954000000000001</v>
      </c>
      <c r="I93">
        <f t="shared" si="1"/>
        <v>16.427</v>
      </c>
      <c r="J93">
        <v>9.1010000000000009</v>
      </c>
      <c r="K93">
        <v>5.5590000000000002</v>
      </c>
      <c r="L93">
        <v>1.7669999999999999</v>
      </c>
    </row>
    <row r="94" spans="1:12" x14ac:dyDescent="0.35">
      <c r="A94" s="152">
        <v>45658</v>
      </c>
      <c r="B94">
        <v>15.632999999999999</v>
      </c>
      <c r="C94" s="30">
        <v>13.709999999999999</v>
      </c>
      <c r="D94">
        <v>28.130000000000003</v>
      </c>
      <c r="E94">
        <v>19.63</v>
      </c>
      <c r="F94">
        <v>19.980000000000004</v>
      </c>
      <c r="G94">
        <v>23.790000000000003</v>
      </c>
      <c r="H94">
        <v>17.355</v>
      </c>
      <c r="I94">
        <f t="shared" si="1"/>
        <v>16.934999999999999</v>
      </c>
      <c r="J94">
        <v>9.3079999999999998</v>
      </c>
      <c r="K94">
        <v>5.7629999999999999</v>
      </c>
      <c r="L94">
        <v>1.8640000000000001</v>
      </c>
    </row>
    <row r="95" spans="1:12" x14ac:dyDescent="0.35">
      <c r="A95" s="152">
        <v>45659</v>
      </c>
      <c r="B95">
        <v>18.291</v>
      </c>
      <c r="C95" s="30">
        <v>16</v>
      </c>
      <c r="D95">
        <v>28.309999999999995</v>
      </c>
      <c r="E95">
        <v>20.11</v>
      </c>
      <c r="F95">
        <v>28.05</v>
      </c>
      <c r="G95">
        <v>24.37</v>
      </c>
      <c r="H95">
        <v>16.970000000000002</v>
      </c>
      <c r="I95">
        <f t="shared" si="1"/>
        <v>23.9556</v>
      </c>
      <c r="J95">
        <v>12.842000000000001</v>
      </c>
      <c r="K95">
        <v>8.8350000000000009</v>
      </c>
      <c r="L95">
        <v>2.2786</v>
      </c>
    </row>
    <row r="96" spans="1:12" x14ac:dyDescent="0.35">
      <c r="A96" s="152">
        <v>45660</v>
      </c>
      <c r="B96">
        <v>18.514000000000003</v>
      </c>
      <c r="C96" s="30">
        <v>18.41</v>
      </c>
      <c r="D96">
        <v>27.73</v>
      </c>
      <c r="E96">
        <v>21.73</v>
      </c>
      <c r="F96">
        <v>30.450000000000003</v>
      </c>
      <c r="G96">
        <v>24.79</v>
      </c>
      <c r="H96">
        <v>18.843</v>
      </c>
      <c r="I96">
        <f t="shared" si="1"/>
        <v>25.756</v>
      </c>
      <c r="J96">
        <v>14.706</v>
      </c>
      <c r="K96">
        <v>8.4990000000000006</v>
      </c>
      <c r="L96">
        <v>2.5510000000000002</v>
      </c>
    </row>
    <row r="97" spans="1:12" x14ac:dyDescent="0.35">
      <c r="A97" s="152">
        <v>45661</v>
      </c>
      <c r="B97">
        <v>16.149999999999999</v>
      </c>
      <c r="C97" s="30">
        <v>24.03</v>
      </c>
      <c r="D97">
        <v>30.590000000000003</v>
      </c>
      <c r="E97">
        <v>22.17</v>
      </c>
      <c r="F97">
        <v>31.14</v>
      </c>
      <c r="G97">
        <v>24.27</v>
      </c>
      <c r="H97">
        <v>20.689999999999998</v>
      </c>
      <c r="I97">
        <f t="shared" si="1"/>
        <v>25.698999999999998</v>
      </c>
      <c r="J97">
        <v>14.450999999999999</v>
      </c>
      <c r="K97">
        <v>8.6940000000000008</v>
      </c>
      <c r="L97">
        <v>2.5539999999999998</v>
      </c>
    </row>
    <row r="98" spans="1:12" x14ac:dyDescent="0.35">
      <c r="A98" s="152">
        <v>45662</v>
      </c>
      <c r="B98">
        <v>16.186</v>
      </c>
      <c r="C98" s="30">
        <v>26.409999999999997</v>
      </c>
      <c r="D98">
        <v>30.5</v>
      </c>
      <c r="E98">
        <v>22.07</v>
      </c>
      <c r="F98">
        <v>28.09</v>
      </c>
      <c r="G98">
        <v>26.830000000000002</v>
      </c>
      <c r="H98">
        <v>20.786999999999999</v>
      </c>
      <c r="I98">
        <f t="shared" si="1"/>
        <v>20.554000000000002</v>
      </c>
      <c r="J98">
        <v>10.555</v>
      </c>
      <c r="K98">
        <v>7.359</v>
      </c>
      <c r="L98">
        <v>2.64</v>
      </c>
    </row>
    <row r="99" spans="1:12" x14ac:dyDescent="0.35">
      <c r="A99" s="152">
        <v>45663</v>
      </c>
      <c r="B99">
        <v>16.934000000000001</v>
      </c>
      <c r="C99" s="30">
        <v>26.819999999999997</v>
      </c>
      <c r="D99">
        <v>31.36</v>
      </c>
      <c r="E99">
        <v>22.86</v>
      </c>
      <c r="F99">
        <v>23.590000000000003</v>
      </c>
      <c r="G99">
        <v>29.43</v>
      </c>
      <c r="H99">
        <v>20.725999999999999</v>
      </c>
      <c r="I99">
        <f t="shared" si="1"/>
        <v>25.186</v>
      </c>
      <c r="J99">
        <v>12.19</v>
      </c>
      <c r="K99">
        <v>10.294</v>
      </c>
      <c r="L99">
        <v>2.702</v>
      </c>
    </row>
    <row r="100" spans="1:12" x14ac:dyDescent="0.35">
      <c r="A100" s="152">
        <v>45664</v>
      </c>
      <c r="B100">
        <v>16.213000000000001</v>
      </c>
      <c r="C100" s="30">
        <v>27.2</v>
      </c>
      <c r="D100">
        <v>32.75</v>
      </c>
      <c r="E100">
        <v>22.03</v>
      </c>
      <c r="F100">
        <v>22.88</v>
      </c>
      <c r="G100">
        <v>30.45</v>
      </c>
      <c r="H100">
        <v>23.338000000000001</v>
      </c>
      <c r="I100">
        <f t="shared" si="1"/>
        <v>25.012</v>
      </c>
      <c r="J100">
        <v>13.671000000000001</v>
      </c>
      <c r="K100">
        <v>8.6489999999999991</v>
      </c>
      <c r="L100">
        <v>2.6919999999999997</v>
      </c>
    </row>
    <row r="101" spans="1:12" x14ac:dyDescent="0.35">
      <c r="A101" s="152">
        <v>45665</v>
      </c>
      <c r="B101">
        <v>18.57</v>
      </c>
      <c r="C101" s="30">
        <v>23.15</v>
      </c>
      <c r="D101">
        <v>32.04</v>
      </c>
      <c r="E101">
        <v>22.15</v>
      </c>
      <c r="F101">
        <v>25.09</v>
      </c>
      <c r="G101">
        <v>33.21</v>
      </c>
      <c r="H101">
        <v>27.277000000000001</v>
      </c>
      <c r="I101">
        <f t="shared" si="1"/>
        <v>32.661999999999999</v>
      </c>
      <c r="J101">
        <v>16.22</v>
      </c>
      <c r="K101">
        <v>13.27</v>
      </c>
      <c r="L101">
        <v>3.1720000000000002</v>
      </c>
    </row>
    <row r="102" spans="1:12" x14ac:dyDescent="0.35">
      <c r="A102" s="152">
        <v>45666</v>
      </c>
      <c r="B102">
        <v>20.552</v>
      </c>
      <c r="C102" s="30">
        <v>23.05</v>
      </c>
      <c r="D102">
        <v>30.07</v>
      </c>
      <c r="E102">
        <v>22.1</v>
      </c>
      <c r="F102">
        <v>28.360000000000003</v>
      </c>
      <c r="G102">
        <v>29.32</v>
      </c>
      <c r="H102">
        <v>28.320999999999998</v>
      </c>
      <c r="I102">
        <f t="shared" si="1"/>
        <v>29.118000000000002</v>
      </c>
      <c r="J102">
        <v>15.263000000000002</v>
      </c>
      <c r="K102">
        <v>10.82</v>
      </c>
      <c r="L102">
        <v>3.0349999999999997</v>
      </c>
    </row>
    <row r="103" spans="1:12" x14ac:dyDescent="0.35">
      <c r="A103" s="152">
        <v>45667</v>
      </c>
      <c r="B103">
        <v>18.98</v>
      </c>
      <c r="C103" s="30">
        <v>22.479999999999997</v>
      </c>
      <c r="D103">
        <v>28.790000000000003</v>
      </c>
      <c r="E103">
        <v>23.839999999999996</v>
      </c>
      <c r="F103">
        <v>29.75</v>
      </c>
      <c r="G103">
        <v>27.64</v>
      </c>
      <c r="H103">
        <v>27.896000000000001</v>
      </c>
      <c r="I103">
        <f t="shared" si="1"/>
        <v>30.411999999999999</v>
      </c>
      <c r="J103">
        <v>16.052</v>
      </c>
      <c r="K103">
        <v>11.162000000000001</v>
      </c>
      <c r="L103">
        <v>3.198</v>
      </c>
    </row>
    <row r="104" spans="1:12" x14ac:dyDescent="0.35">
      <c r="A104" s="152">
        <v>45668</v>
      </c>
      <c r="B104">
        <v>19.512</v>
      </c>
      <c r="C104" s="30">
        <v>21.130000000000003</v>
      </c>
      <c r="D104">
        <v>26.46</v>
      </c>
      <c r="E104">
        <v>20.77</v>
      </c>
      <c r="F104">
        <v>26.490000000000002</v>
      </c>
      <c r="G104">
        <v>29.86</v>
      </c>
      <c r="H104">
        <v>27.192</v>
      </c>
      <c r="I104">
        <f t="shared" si="1"/>
        <v>25.771999999999998</v>
      </c>
      <c r="J104">
        <v>14.282999999999999</v>
      </c>
      <c r="K104">
        <v>8.6969999999999992</v>
      </c>
      <c r="L104">
        <v>2.7920000000000003</v>
      </c>
    </row>
    <row r="105" spans="1:12" x14ac:dyDescent="0.35">
      <c r="A105" s="152">
        <v>45669</v>
      </c>
      <c r="B105">
        <v>18.962</v>
      </c>
      <c r="C105" s="30">
        <v>25.22</v>
      </c>
      <c r="D105">
        <v>23.769999999999996</v>
      </c>
      <c r="E105">
        <v>21.3</v>
      </c>
      <c r="F105">
        <v>20.94</v>
      </c>
      <c r="G105">
        <v>29.450000000000003</v>
      </c>
      <c r="H105">
        <v>25.076999999999998</v>
      </c>
      <c r="I105">
        <f t="shared" si="1"/>
        <v>22.981999999999999</v>
      </c>
      <c r="J105">
        <v>12.851000000000001</v>
      </c>
      <c r="K105">
        <v>7.673</v>
      </c>
      <c r="L105">
        <v>2.4580000000000002</v>
      </c>
    </row>
    <row r="106" spans="1:12" x14ac:dyDescent="0.35">
      <c r="A106" s="152">
        <v>45670</v>
      </c>
      <c r="B106">
        <v>19.530999999999999</v>
      </c>
      <c r="C106" s="30">
        <v>26.8</v>
      </c>
      <c r="D106">
        <v>23.39</v>
      </c>
      <c r="E106">
        <v>23.78</v>
      </c>
      <c r="F106">
        <v>20.54</v>
      </c>
      <c r="G106">
        <v>25.669999999999998</v>
      </c>
      <c r="H106">
        <v>24.274999999999999</v>
      </c>
      <c r="I106">
        <f t="shared" si="1"/>
        <v>23.836999999999996</v>
      </c>
      <c r="J106">
        <v>13.358000000000001</v>
      </c>
      <c r="K106">
        <v>8.0879999999999992</v>
      </c>
      <c r="L106">
        <v>2.391</v>
      </c>
    </row>
    <row r="107" spans="1:12" x14ac:dyDescent="0.35">
      <c r="A107" s="152">
        <v>45671</v>
      </c>
      <c r="B107">
        <v>18.437999999999999</v>
      </c>
      <c r="C107" s="30">
        <v>27.18</v>
      </c>
      <c r="D107">
        <v>23.200000000000003</v>
      </c>
      <c r="E107">
        <v>23.439999999999998</v>
      </c>
      <c r="F107">
        <v>25.56</v>
      </c>
      <c r="G107">
        <v>26.240000000000002</v>
      </c>
      <c r="H107">
        <v>23.017000000000003</v>
      </c>
      <c r="I107">
        <f t="shared" si="1"/>
        <v>23.010999999999996</v>
      </c>
      <c r="J107">
        <v>11.321</v>
      </c>
      <c r="K107">
        <v>9.6769999999999996</v>
      </c>
      <c r="L107">
        <v>2.0129999999999999</v>
      </c>
    </row>
    <row r="108" spans="1:12" x14ac:dyDescent="0.35">
      <c r="A108" s="152">
        <v>45672</v>
      </c>
      <c r="B108">
        <v>21.120999999999999</v>
      </c>
      <c r="C108" s="30">
        <v>25.410000000000004</v>
      </c>
      <c r="D108">
        <v>27.96</v>
      </c>
      <c r="E108">
        <v>22.16</v>
      </c>
      <c r="F108">
        <v>23.17</v>
      </c>
      <c r="G108">
        <v>24.759999999999998</v>
      </c>
      <c r="H108">
        <v>26.567</v>
      </c>
      <c r="I108">
        <f t="shared" si="1"/>
        <v>20.395</v>
      </c>
      <c r="J108">
        <v>11.097999999999999</v>
      </c>
      <c r="K108">
        <v>7.149</v>
      </c>
      <c r="L108">
        <v>2.1479999999999997</v>
      </c>
    </row>
    <row r="109" spans="1:12" x14ac:dyDescent="0.35">
      <c r="A109" s="152">
        <v>45673</v>
      </c>
      <c r="B109">
        <v>23.954999999999998</v>
      </c>
      <c r="C109" s="30">
        <v>23</v>
      </c>
      <c r="D109">
        <v>23.53</v>
      </c>
      <c r="E109">
        <v>23.630000000000003</v>
      </c>
      <c r="F109">
        <v>25.12</v>
      </c>
      <c r="G109">
        <v>28.729999999999997</v>
      </c>
      <c r="H109">
        <v>27.604999999999997</v>
      </c>
      <c r="I109">
        <f t="shared" si="1"/>
        <v>23.090000000000003</v>
      </c>
      <c r="J109">
        <v>12.46</v>
      </c>
      <c r="K109">
        <v>8.1880000000000006</v>
      </c>
      <c r="L109">
        <v>2.4420000000000002</v>
      </c>
    </row>
    <row r="110" spans="1:12" x14ac:dyDescent="0.35">
      <c r="A110" s="152">
        <v>45674</v>
      </c>
      <c r="B110">
        <v>27.159999999999997</v>
      </c>
      <c r="C110" s="30">
        <v>26.48</v>
      </c>
      <c r="D110">
        <v>24.229999999999997</v>
      </c>
      <c r="E110">
        <v>24.99</v>
      </c>
      <c r="F110">
        <v>27.39</v>
      </c>
      <c r="G110">
        <v>29.82</v>
      </c>
      <c r="H110">
        <v>27.768000000000001</v>
      </c>
      <c r="I110">
        <f t="shared" si="1"/>
        <v>21.687000000000001</v>
      </c>
      <c r="J110">
        <v>11.930999999999999</v>
      </c>
      <c r="K110">
        <v>7.4729999999999999</v>
      </c>
      <c r="L110">
        <v>2.2829999999999999</v>
      </c>
    </row>
    <row r="111" spans="1:12" x14ac:dyDescent="0.35">
      <c r="A111" s="152">
        <v>45675</v>
      </c>
      <c r="B111">
        <v>26.938000000000002</v>
      </c>
      <c r="C111" s="30">
        <v>27.36</v>
      </c>
      <c r="D111">
        <v>25.299999999999997</v>
      </c>
      <c r="E111">
        <v>25.84</v>
      </c>
      <c r="F111">
        <v>29.9</v>
      </c>
      <c r="G111">
        <v>28.819999999999997</v>
      </c>
      <c r="H111">
        <v>30.369999999999997</v>
      </c>
      <c r="I111">
        <f t="shared" si="1"/>
        <v>22.161999999999999</v>
      </c>
      <c r="J111">
        <v>12.282</v>
      </c>
      <c r="K111">
        <v>7.6069999999999993</v>
      </c>
      <c r="L111">
        <v>2.2730000000000001</v>
      </c>
    </row>
    <row r="112" spans="1:12" x14ac:dyDescent="0.35">
      <c r="A112" s="152">
        <v>45676</v>
      </c>
      <c r="B112">
        <v>26.468</v>
      </c>
      <c r="C112" s="30">
        <v>24.150000000000002</v>
      </c>
      <c r="D112">
        <v>21.92</v>
      </c>
      <c r="E112">
        <v>27.389999999999997</v>
      </c>
      <c r="F112">
        <v>25.270000000000003</v>
      </c>
      <c r="G112">
        <v>29.78</v>
      </c>
      <c r="H112">
        <v>28.578000000000003</v>
      </c>
      <c r="I112">
        <f t="shared" si="1"/>
        <v>24.448</v>
      </c>
      <c r="J112">
        <v>12.834999999999999</v>
      </c>
      <c r="K112">
        <v>9.1859999999999999</v>
      </c>
      <c r="L112">
        <v>2.427</v>
      </c>
    </row>
    <row r="113" spans="1:12" x14ac:dyDescent="0.35">
      <c r="A113" s="152">
        <v>45677</v>
      </c>
      <c r="B113">
        <v>25.805999999999997</v>
      </c>
      <c r="C113" s="30">
        <v>27.12</v>
      </c>
      <c r="D113">
        <v>22.630000000000003</v>
      </c>
      <c r="E113">
        <v>30.560000000000002</v>
      </c>
      <c r="F113">
        <v>24.589999999999996</v>
      </c>
      <c r="G113">
        <v>27.9</v>
      </c>
      <c r="H113">
        <v>24.651000000000003</v>
      </c>
      <c r="I113">
        <f t="shared" si="1"/>
        <v>26.792000000000002</v>
      </c>
      <c r="J113">
        <v>13.033999999999999</v>
      </c>
      <c r="K113">
        <v>11.157999999999999</v>
      </c>
      <c r="L113">
        <v>2.5999999999999996</v>
      </c>
    </row>
    <row r="114" spans="1:12" x14ac:dyDescent="0.35">
      <c r="A114" s="152">
        <v>45678</v>
      </c>
      <c r="B114">
        <v>26.341000000000001</v>
      </c>
      <c r="C114" s="30">
        <v>29.05</v>
      </c>
      <c r="D114">
        <v>25.689999999999998</v>
      </c>
      <c r="E114">
        <v>30.59</v>
      </c>
      <c r="F114">
        <v>27.269999999999996</v>
      </c>
      <c r="G114">
        <v>26.189999999999998</v>
      </c>
      <c r="H114">
        <v>20.388000000000002</v>
      </c>
      <c r="I114">
        <f t="shared" si="1"/>
        <v>25.809000000000001</v>
      </c>
      <c r="J114">
        <v>12.805999999999999</v>
      </c>
      <c r="K114">
        <v>10.565999999999999</v>
      </c>
      <c r="L114">
        <v>2.4370000000000003</v>
      </c>
    </row>
    <row r="115" spans="1:12" x14ac:dyDescent="0.35">
      <c r="A115" s="152">
        <v>45679</v>
      </c>
      <c r="B115">
        <v>25.490000000000002</v>
      </c>
      <c r="C115" s="30">
        <v>24.990000000000002</v>
      </c>
      <c r="D115">
        <v>27.92</v>
      </c>
      <c r="E115">
        <v>28.770000000000003</v>
      </c>
      <c r="F115">
        <v>29.55</v>
      </c>
      <c r="G115">
        <v>25.179999999999996</v>
      </c>
      <c r="H115">
        <v>20.405999999999999</v>
      </c>
      <c r="I115">
        <f t="shared" si="1"/>
        <v>23.966000000000001</v>
      </c>
      <c r="J115">
        <v>13.197000000000001</v>
      </c>
      <c r="K115">
        <v>8.3010000000000002</v>
      </c>
      <c r="L115">
        <v>2.468</v>
      </c>
    </row>
    <row r="116" spans="1:12" x14ac:dyDescent="0.35">
      <c r="A116" s="152">
        <v>45680</v>
      </c>
      <c r="B116">
        <v>26.501999999999999</v>
      </c>
      <c r="C116" s="30">
        <v>24.9</v>
      </c>
      <c r="D116">
        <v>27.55</v>
      </c>
      <c r="E116">
        <v>25.89</v>
      </c>
      <c r="F116">
        <v>31.580000000000002</v>
      </c>
      <c r="G116">
        <v>21.830000000000002</v>
      </c>
      <c r="H116">
        <v>20.803999999999998</v>
      </c>
      <c r="I116">
        <f t="shared" si="1"/>
        <v>22.761000000000003</v>
      </c>
      <c r="J116">
        <v>12.366</v>
      </c>
      <c r="K116">
        <v>7.9779999999999998</v>
      </c>
      <c r="L116">
        <v>2.4169999999999998</v>
      </c>
    </row>
    <row r="117" spans="1:12" x14ac:dyDescent="0.35">
      <c r="A117" s="152">
        <v>45681</v>
      </c>
      <c r="B117">
        <v>26.881</v>
      </c>
      <c r="C117" s="30">
        <v>27.79</v>
      </c>
      <c r="D117">
        <v>29.459999999999997</v>
      </c>
      <c r="E117">
        <v>26.43</v>
      </c>
      <c r="F117">
        <v>28.959999999999997</v>
      </c>
      <c r="G117">
        <v>23.400000000000002</v>
      </c>
      <c r="H117">
        <v>18.859000000000002</v>
      </c>
      <c r="I117">
        <f t="shared" si="1"/>
        <v>20.808</v>
      </c>
      <c r="J117">
        <v>11.019</v>
      </c>
      <c r="K117">
        <v>7.4279999999999999</v>
      </c>
      <c r="L117">
        <v>2.3610000000000002</v>
      </c>
    </row>
    <row r="118" spans="1:12" x14ac:dyDescent="0.35">
      <c r="A118" s="152">
        <v>45682</v>
      </c>
      <c r="B118">
        <v>26.020000000000003</v>
      </c>
      <c r="C118" s="30">
        <v>28.14</v>
      </c>
      <c r="D118">
        <v>30.369999999999997</v>
      </c>
      <c r="E118">
        <v>24.23</v>
      </c>
      <c r="F118">
        <v>22.85</v>
      </c>
      <c r="G118">
        <v>26.7</v>
      </c>
      <c r="H118">
        <v>18.012</v>
      </c>
      <c r="I118">
        <f t="shared" si="1"/>
        <v>21.643999999999998</v>
      </c>
      <c r="J118">
        <v>11.768000000000001</v>
      </c>
      <c r="K118">
        <v>7.6470000000000002</v>
      </c>
      <c r="L118">
        <v>2.2290000000000001</v>
      </c>
    </row>
    <row r="119" spans="1:12" x14ac:dyDescent="0.35">
      <c r="A119" s="152">
        <v>45683</v>
      </c>
      <c r="B119">
        <v>23.802999999999997</v>
      </c>
      <c r="C119" s="30">
        <v>24.54</v>
      </c>
      <c r="D119">
        <v>28.63</v>
      </c>
      <c r="E119">
        <v>23.090000000000003</v>
      </c>
      <c r="F119">
        <v>22.330000000000002</v>
      </c>
      <c r="G119">
        <v>26.78</v>
      </c>
      <c r="H119">
        <v>19.063000000000002</v>
      </c>
      <c r="I119">
        <f t="shared" si="1"/>
        <v>21.846</v>
      </c>
      <c r="J119">
        <v>11.848000000000001</v>
      </c>
      <c r="K119">
        <v>7.6719999999999997</v>
      </c>
      <c r="L119">
        <v>2.3260000000000001</v>
      </c>
    </row>
    <row r="120" spans="1:12" x14ac:dyDescent="0.35">
      <c r="A120" s="152">
        <v>45684</v>
      </c>
      <c r="B120">
        <v>23.986000000000004</v>
      </c>
      <c r="C120" s="30">
        <v>22.48</v>
      </c>
      <c r="D120">
        <v>23.479999999999997</v>
      </c>
      <c r="E120">
        <v>25.709999999999997</v>
      </c>
      <c r="F120">
        <v>24.66</v>
      </c>
      <c r="G120">
        <v>22.29</v>
      </c>
      <c r="H120">
        <v>19.945</v>
      </c>
      <c r="I120">
        <f t="shared" si="1"/>
        <v>21.819000000000003</v>
      </c>
      <c r="J120">
        <v>11.984</v>
      </c>
      <c r="K120">
        <v>7.4909999999999997</v>
      </c>
      <c r="L120">
        <v>2.3439999999999999</v>
      </c>
    </row>
    <row r="121" spans="1:12" x14ac:dyDescent="0.35">
      <c r="A121" s="152">
        <v>45685</v>
      </c>
      <c r="B121">
        <v>22.544999999999998</v>
      </c>
      <c r="C121" s="30">
        <v>24.07</v>
      </c>
      <c r="D121">
        <v>20.970000000000002</v>
      </c>
      <c r="E121">
        <v>26.93</v>
      </c>
      <c r="F121">
        <v>28.39</v>
      </c>
      <c r="G121">
        <v>20.770000000000003</v>
      </c>
      <c r="H121">
        <v>17.991</v>
      </c>
      <c r="I121">
        <f t="shared" si="1"/>
        <v>20.85</v>
      </c>
      <c r="J121">
        <v>11.520999999999999</v>
      </c>
      <c r="K121">
        <v>7.0520000000000005</v>
      </c>
      <c r="L121">
        <v>2.2770000000000001</v>
      </c>
    </row>
    <row r="122" spans="1:12" x14ac:dyDescent="0.35">
      <c r="A122" s="152">
        <v>45686</v>
      </c>
      <c r="B122">
        <v>20.503</v>
      </c>
      <c r="C122" s="30">
        <v>20.079999999999998</v>
      </c>
      <c r="D122">
        <v>21.409999999999997</v>
      </c>
      <c r="E122">
        <v>25.049999999999997</v>
      </c>
      <c r="F122">
        <v>30.65</v>
      </c>
      <c r="G122">
        <v>25.029999999999998</v>
      </c>
      <c r="H122">
        <v>17.463000000000001</v>
      </c>
      <c r="I122">
        <f t="shared" si="1"/>
        <v>22.852</v>
      </c>
      <c r="J122">
        <v>12.550999999999998</v>
      </c>
      <c r="K122">
        <v>8.0039999999999996</v>
      </c>
      <c r="L122">
        <v>2.2970000000000002</v>
      </c>
    </row>
    <row r="123" spans="1:12" x14ac:dyDescent="0.35">
      <c r="A123" s="152">
        <v>45687</v>
      </c>
      <c r="B123">
        <v>20.846999999999998</v>
      </c>
      <c r="C123" s="30">
        <v>22.08</v>
      </c>
      <c r="D123">
        <v>24.07</v>
      </c>
      <c r="E123">
        <v>21.65</v>
      </c>
      <c r="F123">
        <v>31.8</v>
      </c>
      <c r="G123">
        <v>27.25</v>
      </c>
      <c r="H123">
        <v>19.93</v>
      </c>
      <c r="I123">
        <f t="shared" si="1"/>
        <v>25.231999999999999</v>
      </c>
      <c r="J123">
        <v>12.391999999999999</v>
      </c>
      <c r="K123">
        <v>10.451000000000001</v>
      </c>
      <c r="L123">
        <v>2.3889999999999998</v>
      </c>
    </row>
    <row r="124" spans="1:12" x14ac:dyDescent="0.35">
      <c r="A124" s="152">
        <v>45688</v>
      </c>
      <c r="B124">
        <v>20.088000000000001</v>
      </c>
      <c r="C124" s="30">
        <v>23.73</v>
      </c>
      <c r="D124">
        <v>27.770000000000003</v>
      </c>
      <c r="E124">
        <v>20.63</v>
      </c>
      <c r="F124">
        <v>34.81</v>
      </c>
      <c r="G124">
        <v>26.500000000000004</v>
      </c>
      <c r="H124">
        <v>20.763999999999999</v>
      </c>
      <c r="I124">
        <f t="shared" si="1"/>
        <v>20.867000000000001</v>
      </c>
      <c r="J124">
        <v>11.313000000000001</v>
      </c>
      <c r="K124">
        <v>7.2670000000000003</v>
      </c>
      <c r="L124">
        <v>2.2869999999999999</v>
      </c>
    </row>
    <row r="125" spans="1:12" x14ac:dyDescent="0.35">
      <c r="A125" s="152">
        <v>45689</v>
      </c>
      <c r="B125">
        <v>20.39</v>
      </c>
      <c r="C125" s="30">
        <v>20.48</v>
      </c>
      <c r="D125">
        <v>28.769999999999996</v>
      </c>
      <c r="E125">
        <v>19.770000000000003</v>
      </c>
      <c r="F125">
        <v>34.980000000000004</v>
      </c>
      <c r="G125">
        <v>26.520000000000003</v>
      </c>
      <c r="H125">
        <v>20.123999999999999</v>
      </c>
      <c r="I125">
        <f t="shared" si="1"/>
        <v>20.451999999999998</v>
      </c>
      <c r="J125">
        <v>11.166</v>
      </c>
      <c r="K125">
        <v>7.1680000000000001</v>
      </c>
      <c r="L125">
        <v>2.1179999999999999</v>
      </c>
    </row>
    <row r="126" spans="1:12" x14ac:dyDescent="0.35">
      <c r="A126" s="152">
        <v>45690</v>
      </c>
      <c r="B126">
        <v>18.952999999999999</v>
      </c>
      <c r="C126" s="30">
        <v>19.690000000000001</v>
      </c>
      <c r="D126">
        <v>22.849999999999998</v>
      </c>
      <c r="E126">
        <v>20.729999999999997</v>
      </c>
      <c r="F126">
        <v>31.13</v>
      </c>
      <c r="G126">
        <v>28.46</v>
      </c>
      <c r="H126">
        <v>18.392999999999997</v>
      </c>
      <c r="I126">
        <f t="shared" si="1"/>
        <v>19.840999999999998</v>
      </c>
      <c r="J126">
        <v>10.699</v>
      </c>
      <c r="K126">
        <v>7.056</v>
      </c>
      <c r="L126">
        <v>2.0859999999999999</v>
      </c>
    </row>
    <row r="127" spans="1:12" x14ac:dyDescent="0.35">
      <c r="A127" s="152">
        <v>45691</v>
      </c>
      <c r="B127">
        <v>17.905999999999999</v>
      </c>
      <c r="C127" s="30">
        <v>20.23</v>
      </c>
      <c r="D127">
        <v>22.57</v>
      </c>
      <c r="E127">
        <v>22.72</v>
      </c>
      <c r="F127">
        <v>29.9</v>
      </c>
      <c r="G127">
        <v>27.5</v>
      </c>
      <c r="H127">
        <v>16.122</v>
      </c>
      <c r="I127">
        <f t="shared" si="1"/>
        <v>19.472000000000001</v>
      </c>
      <c r="J127">
        <v>10.615</v>
      </c>
      <c r="K127">
        <v>6.7869999999999999</v>
      </c>
      <c r="L127">
        <v>2.0699999999999998</v>
      </c>
    </row>
    <row r="128" spans="1:12" x14ac:dyDescent="0.35">
      <c r="A128" s="152">
        <v>45692</v>
      </c>
      <c r="B128">
        <v>17.476000000000003</v>
      </c>
      <c r="C128" s="30">
        <v>21.92</v>
      </c>
      <c r="D128">
        <v>23.84</v>
      </c>
      <c r="E128">
        <v>25.300000000000004</v>
      </c>
      <c r="F128">
        <v>25.349999999999998</v>
      </c>
      <c r="G128">
        <v>29.03</v>
      </c>
      <c r="H128">
        <v>16.184999999999999</v>
      </c>
      <c r="I128">
        <f t="shared" si="1"/>
        <v>20.136999999999997</v>
      </c>
      <c r="J128">
        <v>10.927999999999999</v>
      </c>
      <c r="K128">
        <v>7.1310000000000002</v>
      </c>
      <c r="L128">
        <v>2.0780000000000003</v>
      </c>
    </row>
    <row r="129" spans="1:12" x14ac:dyDescent="0.35">
      <c r="A129" s="152">
        <v>45693</v>
      </c>
      <c r="B129">
        <v>19.662000000000003</v>
      </c>
      <c r="C129" s="30">
        <v>22.11</v>
      </c>
      <c r="D129">
        <v>23.71</v>
      </c>
      <c r="E129">
        <v>25.58</v>
      </c>
      <c r="F129">
        <v>27.090000000000003</v>
      </c>
      <c r="G129">
        <v>31.75</v>
      </c>
      <c r="H129">
        <v>17.677</v>
      </c>
      <c r="I129">
        <f t="shared" si="1"/>
        <v>24.829000000000001</v>
      </c>
      <c r="J129">
        <v>12.099</v>
      </c>
      <c r="K129">
        <v>10.45</v>
      </c>
      <c r="L129">
        <v>2.2799999999999998</v>
      </c>
    </row>
    <row r="130" spans="1:12" x14ac:dyDescent="0.35">
      <c r="A130" s="152">
        <v>45694</v>
      </c>
      <c r="B130">
        <v>22.701000000000001</v>
      </c>
      <c r="C130" s="30">
        <v>21.49</v>
      </c>
      <c r="D130">
        <v>25.07</v>
      </c>
      <c r="E130">
        <v>27.51</v>
      </c>
      <c r="F130">
        <v>23.979999999999997</v>
      </c>
      <c r="G130">
        <v>32.479999999999997</v>
      </c>
      <c r="H130">
        <v>17.752000000000002</v>
      </c>
      <c r="I130">
        <f t="shared" si="1"/>
        <v>23.161999999999999</v>
      </c>
      <c r="J130">
        <v>12.836</v>
      </c>
      <c r="K130">
        <v>7.8760000000000003</v>
      </c>
      <c r="L130">
        <v>2.4500000000000002</v>
      </c>
    </row>
    <row r="131" spans="1:12" x14ac:dyDescent="0.35">
      <c r="A131" s="152">
        <v>45695</v>
      </c>
      <c r="B131">
        <v>23.459</v>
      </c>
      <c r="C131" s="30">
        <v>22.7</v>
      </c>
      <c r="D131">
        <v>28.32</v>
      </c>
      <c r="E131">
        <v>24.89</v>
      </c>
      <c r="F131">
        <v>24.259999999999998</v>
      </c>
      <c r="G131">
        <v>31.150000000000002</v>
      </c>
      <c r="H131">
        <v>20.446999999999999</v>
      </c>
      <c r="I131">
        <f t="shared" ref="I131:I183" si="2">SUM(J131:L131)</f>
        <v>25.628</v>
      </c>
      <c r="J131">
        <v>14.308</v>
      </c>
      <c r="K131">
        <v>8.6829999999999998</v>
      </c>
      <c r="L131">
        <v>2.637</v>
      </c>
    </row>
    <row r="132" spans="1:12" x14ac:dyDescent="0.35">
      <c r="A132" s="152">
        <v>45696</v>
      </c>
      <c r="B132">
        <v>23.110000000000003</v>
      </c>
      <c r="C132" s="30">
        <v>19.629999999999995</v>
      </c>
      <c r="D132">
        <v>32.9</v>
      </c>
      <c r="E132">
        <v>21.7</v>
      </c>
      <c r="F132">
        <v>23.310000000000002</v>
      </c>
      <c r="G132">
        <v>29.04</v>
      </c>
      <c r="H132">
        <v>19.483000000000001</v>
      </c>
      <c r="I132">
        <f t="shared" si="2"/>
        <v>24.250999999999998</v>
      </c>
      <c r="J132">
        <v>13.57</v>
      </c>
      <c r="K132">
        <v>8.1590000000000007</v>
      </c>
      <c r="L132">
        <v>2.5219999999999998</v>
      </c>
    </row>
    <row r="133" spans="1:12" x14ac:dyDescent="0.35">
      <c r="A133" s="152">
        <v>45697</v>
      </c>
      <c r="B133">
        <v>21.358000000000001</v>
      </c>
      <c r="C133" s="30">
        <v>20.149999999999999</v>
      </c>
      <c r="D133">
        <v>34.85</v>
      </c>
      <c r="E133">
        <v>22.720000000000002</v>
      </c>
      <c r="F133">
        <v>23.12</v>
      </c>
      <c r="G133">
        <v>30.18</v>
      </c>
      <c r="H133">
        <v>17.347999999999999</v>
      </c>
      <c r="I133">
        <f t="shared" si="2"/>
        <v>22.282999999999998</v>
      </c>
      <c r="J133">
        <v>12.334</v>
      </c>
      <c r="K133">
        <v>7.5659999999999998</v>
      </c>
      <c r="L133">
        <v>2.383</v>
      </c>
    </row>
    <row r="134" spans="1:12" x14ac:dyDescent="0.35">
      <c r="A134" s="152">
        <v>45698</v>
      </c>
      <c r="B134">
        <v>22.164999999999999</v>
      </c>
      <c r="C134" s="30">
        <v>22.72</v>
      </c>
      <c r="D134">
        <v>34.449999999999996</v>
      </c>
      <c r="E134">
        <v>26.749999999999996</v>
      </c>
      <c r="F134">
        <v>23.6</v>
      </c>
      <c r="G134">
        <v>25.16</v>
      </c>
      <c r="H134">
        <v>16.788</v>
      </c>
      <c r="I134">
        <f t="shared" si="2"/>
        <v>24.525000000000002</v>
      </c>
      <c r="J134">
        <v>13.8</v>
      </c>
      <c r="K134">
        <v>8.0980000000000008</v>
      </c>
      <c r="L134">
        <v>2.6270000000000002</v>
      </c>
    </row>
    <row r="135" spans="1:12" x14ac:dyDescent="0.35">
      <c r="A135" s="152">
        <v>45699</v>
      </c>
      <c r="B135">
        <v>18.006</v>
      </c>
      <c r="C135" s="30">
        <v>24.18</v>
      </c>
      <c r="D135">
        <v>36.449999999999996</v>
      </c>
      <c r="E135">
        <v>28.240000000000002</v>
      </c>
      <c r="F135">
        <v>26.459999999999997</v>
      </c>
      <c r="G135">
        <v>25.93</v>
      </c>
      <c r="H135">
        <v>17.307000000000002</v>
      </c>
      <c r="I135">
        <f t="shared" si="2"/>
        <v>26.935000000000002</v>
      </c>
      <c r="J135">
        <v>13.686</v>
      </c>
      <c r="K135">
        <v>10.632000000000001</v>
      </c>
      <c r="L135">
        <v>2.617</v>
      </c>
    </row>
    <row r="136" spans="1:12" x14ac:dyDescent="0.35">
      <c r="A136" s="152">
        <v>45700</v>
      </c>
      <c r="B136">
        <v>18.295000000000002</v>
      </c>
      <c r="C136" s="30">
        <v>22.42</v>
      </c>
      <c r="D136">
        <v>34.4</v>
      </c>
      <c r="E136">
        <v>26.41</v>
      </c>
      <c r="F136">
        <v>25.08</v>
      </c>
      <c r="G136">
        <v>30.09</v>
      </c>
      <c r="H136">
        <v>19.468</v>
      </c>
      <c r="I136">
        <f t="shared" si="2"/>
        <v>24.228000000000002</v>
      </c>
      <c r="J136">
        <v>13.303000000000001</v>
      </c>
      <c r="K136">
        <v>8.3580000000000005</v>
      </c>
      <c r="L136">
        <v>2.5670000000000002</v>
      </c>
    </row>
    <row r="137" spans="1:12" x14ac:dyDescent="0.35">
      <c r="A137" s="152">
        <v>45701</v>
      </c>
      <c r="B137">
        <v>18.928000000000001</v>
      </c>
      <c r="C137" s="30">
        <v>20.78</v>
      </c>
      <c r="D137">
        <v>34.339999999999996</v>
      </c>
      <c r="E137">
        <v>24.41</v>
      </c>
      <c r="F137">
        <v>21.53</v>
      </c>
      <c r="G137">
        <v>30.01</v>
      </c>
      <c r="H137">
        <v>18.888999999999996</v>
      </c>
      <c r="I137">
        <f t="shared" si="2"/>
        <v>25.361000000000001</v>
      </c>
      <c r="J137">
        <v>13.906000000000001</v>
      </c>
      <c r="K137">
        <v>8.7370000000000001</v>
      </c>
      <c r="L137">
        <v>2.718</v>
      </c>
    </row>
    <row r="138" spans="1:12" x14ac:dyDescent="0.35">
      <c r="A138" s="152">
        <v>45702</v>
      </c>
      <c r="B138">
        <v>18.62</v>
      </c>
      <c r="C138" s="30">
        <v>22.83</v>
      </c>
      <c r="D138">
        <v>29.020000000000003</v>
      </c>
      <c r="E138">
        <v>23.979999999999997</v>
      </c>
      <c r="F138">
        <v>22.4</v>
      </c>
      <c r="G138">
        <v>28.03</v>
      </c>
      <c r="H138">
        <v>16.618000000000002</v>
      </c>
      <c r="I138">
        <f t="shared" si="2"/>
        <v>24.652000000000001</v>
      </c>
      <c r="J138">
        <v>13.891</v>
      </c>
      <c r="K138">
        <v>7.9589999999999996</v>
      </c>
      <c r="L138">
        <v>2.802</v>
      </c>
    </row>
    <row r="139" spans="1:12" x14ac:dyDescent="0.35">
      <c r="A139" s="152">
        <v>45703</v>
      </c>
      <c r="B139">
        <v>18.721999999999998</v>
      </c>
      <c r="C139" s="30">
        <v>22.43</v>
      </c>
      <c r="D139">
        <v>22.91</v>
      </c>
      <c r="E139">
        <v>21.28</v>
      </c>
      <c r="F139">
        <v>20.509999999999998</v>
      </c>
      <c r="G139">
        <v>25.490000000000002</v>
      </c>
      <c r="H139">
        <v>14.638999999999999</v>
      </c>
      <c r="I139">
        <f t="shared" si="2"/>
        <v>21.977000000000004</v>
      </c>
      <c r="J139">
        <v>11.927000000000001</v>
      </c>
      <c r="K139">
        <v>7.665</v>
      </c>
      <c r="L139">
        <v>2.3849999999999998</v>
      </c>
    </row>
    <row r="140" spans="1:12" x14ac:dyDescent="0.35">
      <c r="A140" s="152">
        <v>45704</v>
      </c>
      <c r="B140">
        <v>17.244</v>
      </c>
      <c r="C140" s="30">
        <v>20.07</v>
      </c>
      <c r="D140">
        <v>21.5</v>
      </c>
      <c r="E140">
        <v>21.619999999999997</v>
      </c>
      <c r="F140">
        <v>18.37</v>
      </c>
      <c r="G140">
        <v>27.98</v>
      </c>
      <c r="H140">
        <v>15.568999999999999</v>
      </c>
      <c r="I140">
        <f t="shared" si="2"/>
        <v>23.036000000000001</v>
      </c>
      <c r="J140">
        <v>12.860999999999999</v>
      </c>
      <c r="K140">
        <v>7.7549999999999999</v>
      </c>
      <c r="L140">
        <v>2.42</v>
      </c>
    </row>
    <row r="141" spans="1:12" x14ac:dyDescent="0.35">
      <c r="A141" s="152">
        <v>45705</v>
      </c>
      <c r="B141">
        <v>16.344999999999999</v>
      </c>
      <c r="C141" s="30">
        <v>20.36</v>
      </c>
      <c r="D141">
        <v>21.55</v>
      </c>
      <c r="E141">
        <v>24.46</v>
      </c>
      <c r="F141">
        <v>18.68</v>
      </c>
      <c r="G141">
        <v>25.34</v>
      </c>
      <c r="H141">
        <v>15.011000000000001</v>
      </c>
      <c r="I141">
        <f t="shared" si="2"/>
        <v>27.385999999999999</v>
      </c>
      <c r="J141">
        <v>13.568</v>
      </c>
      <c r="K141">
        <v>11.219000000000001</v>
      </c>
      <c r="L141">
        <v>2.5990000000000002</v>
      </c>
    </row>
    <row r="142" spans="1:12" x14ac:dyDescent="0.35">
      <c r="A142" s="152">
        <v>45706</v>
      </c>
      <c r="B142">
        <v>15.432</v>
      </c>
      <c r="C142" s="30">
        <v>23.25</v>
      </c>
      <c r="D142">
        <v>21.889999999999997</v>
      </c>
      <c r="E142">
        <v>25.029999999999998</v>
      </c>
      <c r="F142">
        <v>20.52</v>
      </c>
      <c r="G142">
        <v>24.790000000000003</v>
      </c>
      <c r="H142">
        <v>14.008000000000001</v>
      </c>
      <c r="I142">
        <f t="shared" si="2"/>
        <v>23.222000000000001</v>
      </c>
      <c r="J142">
        <v>12.699000000000002</v>
      </c>
      <c r="K142">
        <v>7.9770000000000003</v>
      </c>
      <c r="L142">
        <v>2.5460000000000003</v>
      </c>
    </row>
    <row r="143" spans="1:12" x14ac:dyDescent="0.35">
      <c r="A143" s="152">
        <v>45707</v>
      </c>
      <c r="B143">
        <v>15.444000000000001</v>
      </c>
      <c r="C143" s="30">
        <v>23.209999999999997</v>
      </c>
      <c r="D143">
        <v>23.269999999999996</v>
      </c>
      <c r="E143">
        <v>25.43</v>
      </c>
      <c r="F143">
        <v>22.43</v>
      </c>
      <c r="G143">
        <v>23.16</v>
      </c>
      <c r="H143">
        <v>16.55</v>
      </c>
      <c r="I143">
        <f t="shared" si="2"/>
        <v>21.922000000000001</v>
      </c>
      <c r="J143">
        <v>11.768000000000001</v>
      </c>
      <c r="K143">
        <v>7.7160000000000002</v>
      </c>
      <c r="L143">
        <v>2.4379999999999997</v>
      </c>
    </row>
    <row r="144" spans="1:12" x14ac:dyDescent="0.35">
      <c r="A144" s="152">
        <v>45708</v>
      </c>
      <c r="B144">
        <v>16.774999999999999</v>
      </c>
      <c r="C144" s="30">
        <v>21.79</v>
      </c>
      <c r="D144">
        <v>19.8</v>
      </c>
      <c r="E144">
        <v>24.700000000000003</v>
      </c>
      <c r="F144">
        <v>20.73</v>
      </c>
      <c r="G144">
        <v>24.15</v>
      </c>
      <c r="H144">
        <v>17.044</v>
      </c>
      <c r="I144">
        <f t="shared" si="2"/>
        <v>17.184000000000001</v>
      </c>
      <c r="J144">
        <v>9.0810000000000013</v>
      </c>
      <c r="K144">
        <v>6.2190000000000003</v>
      </c>
      <c r="L144">
        <v>1.8839999999999999</v>
      </c>
    </row>
    <row r="145" spans="1:12" x14ac:dyDescent="0.35">
      <c r="A145" s="152">
        <v>45709</v>
      </c>
      <c r="B145">
        <v>17.588999999999999</v>
      </c>
      <c r="C145" s="30">
        <v>22.84</v>
      </c>
      <c r="D145">
        <v>18.670000000000002</v>
      </c>
      <c r="E145">
        <v>24.35</v>
      </c>
      <c r="F145">
        <v>17.830000000000002</v>
      </c>
      <c r="G145">
        <v>26.58</v>
      </c>
      <c r="H145">
        <v>17.290000000000003</v>
      </c>
      <c r="I145">
        <f t="shared" si="2"/>
        <v>16.256</v>
      </c>
      <c r="J145">
        <v>8.4820000000000011</v>
      </c>
      <c r="K145">
        <v>5.9450000000000003</v>
      </c>
      <c r="L145">
        <v>1.829</v>
      </c>
    </row>
    <row r="146" spans="1:12" x14ac:dyDescent="0.35">
      <c r="A146" s="152">
        <v>45710</v>
      </c>
      <c r="B146">
        <v>18.259999999999998</v>
      </c>
      <c r="C146" s="30">
        <v>19.87</v>
      </c>
      <c r="D146">
        <v>19.37</v>
      </c>
      <c r="E146">
        <v>21.529999999999998</v>
      </c>
      <c r="F146">
        <v>19.3</v>
      </c>
      <c r="G146">
        <v>28.22</v>
      </c>
      <c r="H146">
        <v>20.163000000000004</v>
      </c>
      <c r="I146">
        <f t="shared" si="2"/>
        <v>14.671999999999999</v>
      </c>
      <c r="J146">
        <v>7.6680000000000001</v>
      </c>
      <c r="K146">
        <v>5.3460000000000001</v>
      </c>
      <c r="L146">
        <v>1.6579999999999999</v>
      </c>
    </row>
    <row r="147" spans="1:12" x14ac:dyDescent="0.35">
      <c r="A147" s="152">
        <v>45711</v>
      </c>
      <c r="B147">
        <v>20.348000000000003</v>
      </c>
      <c r="C147" s="30">
        <v>20.91</v>
      </c>
      <c r="D147">
        <v>20.53</v>
      </c>
      <c r="E147">
        <v>21.3</v>
      </c>
      <c r="F147">
        <v>17.29</v>
      </c>
      <c r="G147">
        <v>29.07</v>
      </c>
      <c r="H147">
        <v>21.754999999999999</v>
      </c>
      <c r="I147">
        <f t="shared" si="2"/>
        <v>17.228999999999999</v>
      </c>
      <c r="J147">
        <v>9.3309999999999995</v>
      </c>
      <c r="K147">
        <v>6.0279999999999996</v>
      </c>
      <c r="L147">
        <v>1.8699999999999999</v>
      </c>
    </row>
    <row r="148" spans="1:12" x14ac:dyDescent="0.35">
      <c r="A148" s="152">
        <v>45712</v>
      </c>
      <c r="B148">
        <v>20.247</v>
      </c>
      <c r="C148" s="30">
        <v>23.009999999999998</v>
      </c>
      <c r="D148">
        <v>18.329999999999998</v>
      </c>
      <c r="E148">
        <v>24.119999999999997</v>
      </c>
      <c r="F148">
        <v>17.62</v>
      </c>
      <c r="G148">
        <v>26.93</v>
      </c>
      <c r="H148">
        <v>20.638999999999999</v>
      </c>
      <c r="I148">
        <f t="shared" si="2"/>
        <v>15.241999999999999</v>
      </c>
      <c r="J148">
        <v>8.4369999999999994</v>
      </c>
      <c r="K148">
        <v>5.0129999999999999</v>
      </c>
      <c r="L148">
        <v>1.792</v>
      </c>
    </row>
    <row r="149" spans="1:12" x14ac:dyDescent="0.35">
      <c r="A149" s="152">
        <v>45713</v>
      </c>
      <c r="B149">
        <v>20.945</v>
      </c>
      <c r="C149" s="30">
        <v>21.810000000000002</v>
      </c>
      <c r="D149">
        <v>19.529999999999998</v>
      </c>
      <c r="E149">
        <v>26.369999999999997</v>
      </c>
      <c r="F149">
        <v>20.21</v>
      </c>
      <c r="G149">
        <v>28.07</v>
      </c>
      <c r="H149">
        <v>21.928000000000001</v>
      </c>
      <c r="I149">
        <f t="shared" si="2"/>
        <v>19.006000000000004</v>
      </c>
      <c r="J149">
        <v>9.2620000000000005</v>
      </c>
      <c r="K149">
        <v>7.8010000000000002</v>
      </c>
      <c r="L149">
        <v>1.9429999999999998</v>
      </c>
    </row>
    <row r="150" spans="1:12" x14ac:dyDescent="0.35">
      <c r="A150" s="152">
        <v>45714</v>
      </c>
      <c r="B150">
        <v>20.794</v>
      </c>
      <c r="C150" s="30">
        <v>20.070000000000004</v>
      </c>
      <c r="D150">
        <v>21.490000000000002</v>
      </c>
      <c r="E150">
        <v>26.590000000000003</v>
      </c>
      <c r="F150">
        <v>18.759999999999998</v>
      </c>
      <c r="G150">
        <v>32.65</v>
      </c>
      <c r="H150">
        <v>22.305000000000003</v>
      </c>
      <c r="I150">
        <f t="shared" si="2"/>
        <v>18.541</v>
      </c>
      <c r="J150">
        <v>10.715999999999999</v>
      </c>
      <c r="K150">
        <v>5.7590000000000003</v>
      </c>
      <c r="L150">
        <v>2.0659999999999998</v>
      </c>
    </row>
    <row r="151" spans="1:12" x14ac:dyDescent="0.35">
      <c r="A151" s="152">
        <v>45715</v>
      </c>
      <c r="B151">
        <v>22.900999999999996</v>
      </c>
      <c r="C151" s="30">
        <v>19.650000000000002</v>
      </c>
      <c r="D151">
        <v>20.47</v>
      </c>
      <c r="E151">
        <v>25.91</v>
      </c>
      <c r="F151">
        <v>18.13</v>
      </c>
      <c r="G151">
        <v>34.64</v>
      </c>
      <c r="H151">
        <v>23.372</v>
      </c>
      <c r="I151">
        <f t="shared" si="2"/>
        <v>19.109000000000002</v>
      </c>
      <c r="J151">
        <v>10.491999999999999</v>
      </c>
      <c r="K151">
        <v>6.5139999999999993</v>
      </c>
      <c r="L151">
        <v>2.1030000000000002</v>
      </c>
    </row>
    <row r="152" spans="1:12" x14ac:dyDescent="0.35">
      <c r="A152" s="152">
        <v>45716</v>
      </c>
      <c r="B152">
        <v>21.856999999999999</v>
      </c>
      <c r="C152" s="30">
        <v>20.88</v>
      </c>
      <c r="D152">
        <v>19.900000000000002</v>
      </c>
      <c r="E152">
        <v>26.47</v>
      </c>
      <c r="F152">
        <v>20.75</v>
      </c>
      <c r="G152">
        <v>38.190000000000005</v>
      </c>
      <c r="H152">
        <v>19.628</v>
      </c>
      <c r="I152">
        <f t="shared" si="2"/>
        <v>22.465</v>
      </c>
      <c r="J152">
        <v>11.06</v>
      </c>
      <c r="K152">
        <v>9.2829999999999995</v>
      </c>
      <c r="L152">
        <v>2.1219999999999999</v>
      </c>
    </row>
    <row r="153" spans="1:12" x14ac:dyDescent="0.35">
      <c r="A153" s="152">
        <v>45717</v>
      </c>
      <c r="B153">
        <v>21.347000000000001</v>
      </c>
      <c r="C153" s="30">
        <v>21.94</v>
      </c>
      <c r="D153">
        <v>23.75</v>
      </c>
      <c r="E153">
        <v>24.259999999999998</v>
      </c>
      <c r="F153">
        <v>20.509999999999998</v>
      </c>
      <c r="G153">
        <v>42.57</v>
      </c>
      <c r="H153">
        <v>19.058</v>
      </c>
      <c r="I153">
        <f t="shared" si="2"/>
        <v>19.214000000000002</v>
      </c>
      <c r="J153">
        <v>10.701000000000001</v>
      </c>
      <c r="K153">
        <v>6.556</v>
      </c>
      <c r="L153">
        <v>1.9570000000000001</v>
      </c>
    </row>
    <row r="154" spans="1:12" x14ac:dyDescent="0.35">
      <c r="A154" s="152">
        <v>45718</v>
      </c>
      <c r="B154">
        <v>20.516999999999999</v>
      </c>
      <c r="C154" s="30">
        <v>21.240000000000002</v>
      </c>
      <c r="D154">
        <v>25.31</v>
      </c>
      <c r="E154">
        <v>23.83</v>
      </c>
      <c r="F154">
        <v>17.399999999999999</v>
      </c>
      <c r="G154">
        <v>38.159999999999997</v>
      </c>
      <c r="H154">
        <v>22.019000000000002</v>
      </c>
      <c r="I154">
        <f t="shared" si="2"/>
        <v>19.323</v>
      </c>
      <c r="J154">
        <v>10.758000000000001</v>
      </c>
      <c r="K154">
        <v>6.5649999999999995</v>
      </c>
      <c r="L154">
        <v>2</v>
      </c>
    </row>
    <row r="155" spans="1:12" x14ac:dyDescent="0.35">
      <c r="A155" s="152">
        <v>45719</v>
      </c>
      <c r="B155">
        <v>23.35</v>
      </c>
      <c r="C155" s="30">
        <v>20.65</v>
      </c>
      <c r="D155">
        <v>24.93</v>
      </c>
      <c r="E155">
        <v>25.33</v>
      </c>
      <c r="F155">
        <v>19.649999999999999</v>
      </c>
      <c r="G155">
        <v>33.82</v>
      </c>
      <c r="H155">
        <v>21.815999999999999</v>
      </c>
      <c r="I155">
        <f t="shared" si="2"/>
        <v>19.744</v>
      </c>
      <c r="J155">
        <v>11.124000000000001</v>
      </c>
      <c r="K155">
        <v>6.633</v>
      </c>
      <c r="L155">
        <v>1.9869999999999999</v>
      </c>
    </row>
    <row r="156" spans="1:12" x14ac:dyDescent="0.35">
      <c r="A156" s="152">
        <v>45720</v>
      </c>
      <c r="B156">
        <v>21.954000000000001</v>
      </c>
      <c r="C156" s="30">
        <v>19.89</v>
      </c>
      <c r="D156">
        <v>25.1</v>
      </c>
      <c r="E156">
        <v>25.43</v>
      </c>
      <c r="F156">
        <v>22.39</v>
      </c>
      <c r="G156">
        <v>27.5</v>
      </c>
      <c r="H156">
        <v>19.986999999999998</v>
      </c>
      <c r="I156">
        <f t="shared" si="2"/>
        <v>19.106999999999999</v>
      </c>
      <c r="J156">
        <v>10.725</v>
      </c>
      <c r="K156">
        <v>6.3550000000000004</v>
      </c>
      <c r="L156">
        <v>2.0270000000000001</v>
      </c>
    </row>
    <row r="157" spans="1:12" x14ac:dyDescent="0.35">
      <c r="A157" s="152">
        <v>45721</v>
      </c>
      <c r="B157">
        <v>21.921999999999997</v>
      </c>
      <c r="C157" s="30">
        <v>20.11</v>
      </c>
      <c r="D157">
        <v>25.76</v>
      </c>
      <c r="E157">
        <v>27.560000000000002</v>
      </c>
      <c r="F157">
        <v>22.740000000000002</v>
      </c>
      <c r="G157">
        <v>24.810000000000002</v>
      </c>
      <c r="H157">
        <v>22.365000000000002</v>
      </c>
      <c r="I157">
        <f t="shared" si="2"/>
        <v>18.186999999999998</v>
      </c>
      <c r="J157">
        <v>9.8689999999999998</v>
      </c>
      <c r="K157">
        <v>6.4180000000000001</v>
      </c>
      <c r="L157">
        <v>1.9000000000000001</v>
      </c>
    </row>
    <row r="158" spans="1:12" x14ac:dyDescent="0.35">
      <c r="A158" s="152">
        <v>45722</v>
      </c>
      <c r="B158">
        <v>21.155999999999999</v>
      </c>
      <c r="C158" s="30">
        <v>22.049999999999997</v>
      </c>
      <c r="D158">
        <v>24.830000000000002</v>
      </c>
      <c r="E158">
        <v>28.3</v>
      </c>
      <c r="F158">
        <v>19.95</v>
      </c>
      <c r="G158">
        <v>26.77</v>
      </c>
      <c r="H158">
        <v>20.725000000000001</v>
      </c>
      <c r="I158">
        <f t="shared" si="2"/>
        <v>17.344999999999999</v>
      </c>
      <c r="J158">
        <v>8.9879999999999995</v>
      </c>
      <c r="K158">
        <v>6.6080000000000005</v>
      </c>
      <c r="L158">
        <v>1.7490000000000001</v>
      </c>
    </row>
    <row r="159" spans="1:12" x14ac:dyDescent="0.35">
      <c r="A159" s="152">
        <v>45723</v>
      </c>
      <c r="B159">
        <v>21.909999999999997</v>
      </c>
      <c r="C159" s="30">
        <v>23.29</v>
      </c>
      <c r="D159">
        <v>25.77</v>
      </c>
      <c r="E159">
        <v>26.389999999999997</v>
      </c>
      <c r="F159">
        <v>22.08</v>
      </c>
      <c r="G159">
        <v>25.75</v>
      </c>
      <c r="H159">
        <v>20.212999999999997</v>
      </c>
      <c r="I159">
        <f t="shared" si="2"/>
        <v>18.663</v>
      </c>
      <c r="J159">
        <v>8.0210000000000008</v>
      </c>
      <c r="K159">
        <v>9.0240000000000009</v>
      </c>
      <c r="L159">
        <v>1.6179999999999999</v>
      </c>
    </row>
    <row r="160" spans="1:12" x14ac:dyDescent="0.35">
      <c r="A160" s="152">
        <v>45724</v>
      </c>
      <c r="B160">
        <v>25.265000000000004</v>
      </c>
      <c r="C160" s="30">
        <v>22.610000000000003</v>
      </c>
      <c r="D160">
        <v>24.009999999999998</v>
      </c>
      <c r="E160">
        <v>21.43</v>
      </c>
      <c r="F160">
        <v>23.75</v>
      </c>
      <c r="G160">
        <v>26.31</v>
      </c>
      <c r="H160">
        <v>20.809000000000001</v>
      </c>
      <c r="I160">
        <f t="shared" si="2"/>
        <v>14.776</v>
      </c>
      <c r="J160">
        <v>6.9080000000000004</v>
      </c>
      <c r="K160">
        <v>6.5460000000000003</v>
      </c>
      <c r="L160">
        <v>1.3220000000000001</v>
      </c>
    </row>
    <row r="161" spans="1:12" x14ac:dyDescent="0.35">
      <c r="A161" s="152">
        <v>45725</v>
      </c>
      <c r="B161">
        <v>23.182999999999996</v>
      </c>
      <c r="C161" s="30">
        <v>20.009999999999998</v>
      </c>
      <c r="D161">
        <v>23.080000000000002</v>
      </c>
      <c r="E161">
        <v>20.82</v>
      </c>
      <c r="F161">
        <v>19.91</v>
      </c>
      <c r="G161">
        <v>26.54</v>
      </c>
      <c r="H161">
        <v>19.561999999999998</v>
      </c>
      <c r="I161">
        <f t="shared" si="2"/>
        <v>14.492000000000001</v>
      </c>
      <c r="J161">
        <v>6.6050000000000004</v>
      </c>
      <c r="K161">
        <v>6.5419999999999998</v>
      </c>
      <c r="L161">
        <v>1.345</v>
      </c>
    </row>
    <row r="162" spans="1:12" x14ac:dyDescent="0.35">
      <c r="A162" s="152">
        <v>45726</v>
      </c>
      <c r="B162">
        <v>22.792999999999999</v>
      </c>
      <c r="C162" s="30">
        <v>18.72</v>
      </c>
      <c r="D162">
        <v>23.07</v>
      </c>
      <c r="E162">
        <v>24.24</v>
      </c>
      <c r="F162">
        <v>22.160000000000004</v>
      </c>
      <c r="G162">
        <v>21.49</v>
      </c>
      <c r="H162">
        <v>18.061</v>
      </c>
      <c r="I162">
        <f t="shared" si="2"/>
        <v>14.637999999999998</v>
      </c>
      <c r="J162">
        <v>7.7439999999999998</v>
      </c>
      <c r="K162">
        <v>5.2109999999999994</v>
      </c>
      <c r="L162">
        <v>1.6830000000000001</v>
      </c>
    </row>
    <row r="163" spans="1:12" x14ac:dyDescent="0.35">
      <c r="A163" s="152">
        <v>45727</v>
      </c>
      <c r="B163">
        <v>21.626000000000001</v>
      </c>
      <c r="C163" s="30">
        <v>19.16</v>
      </c>
      <c r="D163">
        <v>22.369999999999997</v>
      </c>
      <c r="E163">
        <v>20.970000000000002</v>
      </c>
      <c r="F163">
        <v>22.59</v>
      </c>
      <c r="G163">
        <v>21.98</v>
      </c>
      <c r="H163">
        <v>16.635000000000002</v>
      </c>
      <c r="I163">
        <f t="shared" si="2"/>
        <v>17.574999999999999</v>
      </c>
      <c r="J163">
        <v>9.4500000000000011</v>
      </c>
      <c r="K163">
        <v>6.1929999999999996</v>
      </c>
      <c r="L163">
        <v>1.9319999999999999</v>
      </c>
    </row>
    <row r="164" spans="1:12" x14ac:dyDescent="0.35">
      <c r="A164" s="152">
        <v>45728</v>
      </c>
      <c r="B164">
        <v>17.224</v>
      </c>
      <c r="C164" s="30">
        <v>17.86</v>
      </c>
      <c r="D164">
        <v>23.15</v>
      </c>
      <c r="E164">
        <v>19.59</v>
      </c>
      <c r="F164">
        <v>24.12</v>
      </c>
      <c r="G164">
        <v>22.159999999999997</v>
      </c>
      <c r="H164">
        <v>18.234999999999999</v>
      </c>
      <c r="I164">
        <f t="shared" si="2"/>
        <v>19.840999999999998</v>
      </c>
      <c r="J164">
        <v>10.975</v>
      </c>
      <c r="K164">
        <v>6.7299999999999995</v>
      </c>
      <c r="L164">
        <v>2.1360000000000001</v>
      </c>
    </row>
    <row r="165" spans="1:12" x14ac:dyDescent="0.35">
      <c r="A165" s="152">
        <v>45729</v>
      </c>
      <c r="B165">
        <v>17.233999999999998</v>
      </c>
      <c r="C165" s="30">
        <v>17.8</v>
      </c>
      <c r="D165">
        <v>22.69</v>
      </c>
      <c r="E165">
        <v>23.67</v>
      </c>
      <c r="F165">
        <v>22.53</v>
      </c>
      <c r="G165">
        <v>19.920000000000002</v>
      </c>
      <c r="H165">
        <v>18.080000000000002</v>
      </c>
      <c r="I165">
        <f t="shared" si="2"/>
        <v>23.528000000000002</v>
      </c>
      <c r="J165">
        <v>11.701000000000001</v>
      </c>
      <c r="K165">
        <v>9.64</v>
      </c>
      <c r="L165">
        <v>2.1870000000000003</v>
      </c>
    </row>
    <row r="166" spans="1:12" x14ac:dyDescent="0.35">
      <c r="A166" s="152">
        <v>45730</v>
      </c>
      <c r="B166">
        <v>19.118000000000002</v>
      </c>
      <c r="C166" s="30">
        <v>17.97</v>
      </c>
      <c r="D166">
        <v>21.540000000000003</v>
      </c>
      <c r="E166">
        <v>23.290000000000003</v>
      </c>
      <c r="F166">
        <v>20.650000000000002</v>
      </c>
      <c r="G166">
        <v>21.82</v>
      </c>
      <c r="H166">
        <v>17.255000000000003</v>
      </c>
      <c r="I166">
        <f t="shared" si="2"/>
        <v>21.245000000000001</v>
      </c>
      <c r="J166">
        <v>11.680999999999999</v>
      </c>
      <c r="K166">
        <v>7.3449999999999998</v>
      </c>
      <c r="L166">
        <v>2.2190000000000003</v>
      </c>
    </row>
    <row r="167" spans="1:12" x14ac:dyDescent="0.35">
      <c r="A167" s="152">
        <v>45731</v>
      </c>
      <c r="B167">
        <v>21.343</v>
      </c>
      <c r="C167" s="30">
        <v>17.740000000000002</v>
      </c>
      <c r="D167">
        <v>19.96</v>
      </c>
      <c r="E167">
        <v>20.349999999999998</v>
      </c>
      <c r="F167">
        <v>20.28</v>
      </c>
      <c r="G167">
        <v>19.250000000000004</v>
      </c>
      <c r="H167">
        <v>16.878</v>
      </c>
      <c r="I167">
        <f t="shared" si="2"/>
        <v>19.399999999999999</v>
      </c>
      <c r="J167">
        <v>10.657999999999999</v>
      </c>
      <c r="K167">
        <v>6.8039999999999994</v>
      </c>
      <c r="L167">
        <v>1.9379999999999999</v>
      </c>
    </row>
    <row r="168" spans="1:12" x14ac:dyDescent="0.35">
      <c r="A168" s="152">
        <v>45732</v>
      </c>
      <c r="B168">
        <v>17.925000000000001</v>
      </c>
      <c r="C168" s="30">
        <v>19.64</v>
      </c>
      <c r="D168">
        <v>17.79</v>
      </c>
      <c r="E168">
        <v>21.740000000000002</v>
      </c>
      <c r="F168">
        <v>19.580000000000002</v>
      </c>
      <c r="G168">
        <v>20.27</v>
      </c>
      <c r="H168">
        <v>14.808</v>
      </c>
      <c r="I168">
        <f t="shared" si="2"/>
        <v>19.089000000000002</v>
      </c>
      <c r="J168">
        <v>10.632</v>
      </c>
      <c r="K168">
        <v>6.5200000000000005</v>
      </c>
      <c r="L168">
        <v>1.9369999999999998</v>
      </c>
    </row>
    <row r="169" spans="1:12" x14ac:dyDescent="0.35">
      <c r="A169" s="152">
        <v>45733</v>
      </c>
      <c r="B169">
        <v>15.268000000000001</v>
      </c>
      <c r="C169" s="30">
        <v>18.939999999999998</v>
      </c>
      <c r="D169">
        <v>20.46</v>
      </c>
      <c r="E169">
        <v>21.54</v>
      </c>
      <c r="F169">
        <v>20.5</v>
      </c>
      <c r="G169">
        <v>28.68</v>
      </c>
      <c r="H169">
        <v>16.34</v>
      </c>
      <c r="I169">
        <f t="shared" si="2"/>
        <v>21.094999999999999</v>
      </c>
      <c r="J169">
        <v>11.618</v>
      </c>
      <c r="K169">
        <v>7.2480000000000002</v>
      </c>
      <c r="L169">
        <v>2.2290000000000001</v>
      </c>
    </row>
    <row r="170" spans="1:12" x14ac:dyDescent="0.35">
      <c r="A170" s="152">
        <v>45734</v>
      </c>
      <c r="B170">
        <v>13.350999999999999</v>
      </c>
      <c r="C170" s="30">
        <v>15.73</v>
      </c>
      <c r="D170">
        <v>20.179999999999996</v>
      </c>
      <c r="E170">
        <v>21.07</v>
      </c>
      <c r="F170">
        <v>24.29</v>
      </c>
      <c r="G170">
        <v>32.89</v>
      </c>
      <c r="H170">
        <v>13.666</v>
      </c>
      <c r="I170">
        <f t="shared" si="2"/>
        <v>18.157</v>
      </c>
      <c r="J170">
        <v>10.087</v>
      </c>
      <c r="K170">
        <v>6.1580000000000004</v>
      </c>
      <c r="L170">
        <v>1.9120000000000001</v>
      </c>
    </row>
    <row r="171" spans="1:12" x14ac:dyDescent="0.35">
      <c r="A171" s="152">
        <v>45735</v>
      </c>
      <c r="B171">
        <v>15.120000000000001</v>
      </c>
      <c r="C171" s="30">
        <v>14.66</v>
      </c>
      <c r="D171">
        <v>19.91</v>
      </c>
      <c r="E171">
        <v>21.69</v>
      </c>
      <c r="F171">
        <v>19.989999999999998</v>
      </c>
      <c r="G171">
        <v>33.779999999999994</v>
      </c>
      <c r="H171">
        <v>15.100999999999999</v>
      </c>
      <c r="I171">
        <f t="shared" si="2"/>
        <v>17.22</v>
      </c>
      <c r="J171">
        <v>9.36</v>
      </c>
      <c r="K171">
        <v>5.968</v>
      </c>
      <c r="L171">
        <v>1.8920000000000001</v>
      </c>
    </row>
    <row r="172" spans="1:12" x14ac:dyDescent="0.35">
      <c r="A172" s="152">
        <v>45736</v>
      </c>
      <c r="B172">
        <v>16.202999999999999</v>
      </c>
      <c r="C172" s="30">
        <v>15.9</v>
      </c>
      <c r="D172">
        <v>18.739999999999998</v>
      </c>
      <c r="E172">
        <v>25.52</v>
      </c>
      <c r="F172">
        <v>20.21</v>
      </c>
      <c r="G172">
        <v>29.99</v>
      </c>
      <c r="H172">
        <v>13.450000000000001</v>
      </c>
      <c r="I172">
        <f t="shared" si="2"/>
        <v>15.212000000000002</v>
      </c>
      <c r="J172">
        <v>6.6740000000000004</v>
      </c>
      <c r="K172">
        <v>7.0359999999999996</v>
      </c>
      <c r="L172">
        <v>1.502</v>
      </c>
    </row>
    <row r="173" spans="1:12" x14ac:dyDescent="0.35">
      <c r="A173" s="152">
        <v>45737</v>
      </c>
      <c r="B173">
        <v>14.665000000000001</v>
      </c>
      <c r="C173" s="30">
        <v>16.760000000000002</v>
      </c>
      <c r="D173">
        <v>17.46</v>
      </c>
      <c r="E173">
        <v>23.840000000000003</v>
      </c>
      <c r="F173">
        <v>18.55</v>
      </c>
      <c r="G173">
        <v>26.439999999999998</v>
      </c>
      <c r="H173">
        <v>14.819999999999999</v>
      </c>
      <c r="I173">
        <f t="shared" si="2"/>
        <v>13.338000000000001</v>
      </c>
      <c r="J173">
        <v>6.9690000000000003</v>
      </c>
      <c r="K173">
        <v>4.9080000000000004</v>
      </c>
      <c r="L173">
        <v>1.4610000000000001</v>
      </c>
    </row>
    <row r="174" spans="1:12" x14ac:dyDescent="0.35">
      <c r="A174" s="152">
        <v>45738</v>
      </c>
      <c r="B174">
        <v>14.504999999999999</v>
      </c>
      <c r="C174" s="30">
        <v>17.600000000000001</v>
      </c>
      <c r="D174">
        <v>19.119999999999997</v>
      </c>
      <c r="E174">
        <v>22.07</v>
      </c>
      <c r="F174">
        <v>17.920000000000002</v>
      </c>
      <c r="G174">
        <v>23.909999999999997</v>
      </c>
      <c r="H174">
        <v>14.311</v>
      </c>
      <c r="I174">
        <f t="shared" si="2"/>
        <v>11.808</v>
      </c>
      <c r="J174">
        <v>6.3160000000000007</v>
      </c>
      <c r="K174">
        <v>4.2329999999999997</v>
      </c>
      <c r="L174">
        <v>1.2590000000000001</v>
      </c>
    </row>
    <row r="175" spans="1:12" x14ac:dyDescent="0.35">
      <c r="A175" s="152">
        <v>45739</v>
      </c>
      <c r="B175">
        <v>15.817</v>
      </c>
      <c r="C175" s="30">
        <v>13.16</v>
      </c>
      <c r="D175">
        <v>19.36</v>
      </c>
      <c r="E175">
        <v>20.05</v>
      </c>
      <c r="F175">
        <v>17.46</v>
      </c>
      <c r="G175">
        <v>21.540000000000003</v>
      </c>
      <c r="H175">
        <v>14.843</v>
      </c>
      <c r="I175">
        <f t="shared" si="2"/>
        <v>13.138999999999999</v>
      </c>
      <c r="J175">
        <v>7.319</v>
      </c>
      <c r="K175">
        <v>4.2210000000000001</v>
      </c>
      <c r="L175">
        <v>1.599</v>
      </c>
    </row>
    <row r="176" spans="1:12" x14ac:dyDescent="0.35">
      <c r="A176" s="152">
        <v>45740</v>
      </c>
      <c r="B176">
        <v>15.536</v>
      </c>
      <c r="C176" s="30">
        <v>13.120000000000001</v>
      </c>
      <c r="D176">
        <v>17.37</v>
      </c>
      <c r="E176">
        <v>20.479999999999997</v>
      </c>
      <c r="F176">
        <v>15.780000000000001</v>
      </c>
      <c r="G176">
        <v>22.21</v>
      </c>
      <c r="H176">
        <v>16.635999999999999</v>
      </c>
      <c r="I176">
        <f t="shared" si="2"/>
        <v>13.786</v>
      </c>
      <c r="J176">
        <v>7.6109999999999998</v>
      </c>
      <c r="K176">
        <v>4.5710000000000006</v>
      </c>
      <c r="L176">
        <v>1.6039999999999999</v>
      </c>
    </row>
    <row r="177" spans="1:12" x14ac:dyDescent="0.35">
      <c r="A177" s="152">
        <v>45741</v>
      </c>
      <c r="B177">
        <v>9.94</v>
      </c>
      <c r="C177" s="30">
        <v>12.82</v>
      </c>
      <c r="D177">
        <v>17.36</v>
      </c>
      <c r="E177">
        <v>17.649999999999999</v>
      </c>
      <c r="F177">
        <v>16.970000000000002</v>
      </c>
      <c r="G177">
        <v>17.709999999999997</v>
      </c>
      <c r="H177">
        <v>15.409000000000001</v>
      </c>
      <c r="I177">
        <f t="shared" si="2"/>
        <v>15.642999999999999</v>
      </c>
      <c r="J177">
        <v>6.9219999999999997</v>
      </c>
      <c r="K177">
        <v>7.0540000000000003</v>
      </c>
      <c r="L177">
        <v>1.667</v>
      </c>
    </row>
    <row r="178" spans="1:12" x14ac:dyDescent="0.35">
      <c r="A178" s="152">
        <v>45742</v>
      </c>
      <c r="B178">
        <v>15.79</v>
      </c>
      <c r="C178" s="30">
        <v>11.15</v>
      </c>
      <c r="D178">
        <v>19.39</v>
      </c>
      <c r="E178">
        <v>16.98</v>
      </c>
      <c r="F178">
        <v>17.2</v>
      </c>
      <c r="G178">
        <v>22.16</v>
      </c>
      <c r="H178">
        <v>18.543000000000003</v>
      </c>
      <c r="I178">
        <f t="shared" si="2"/>
        <v>11.69</v>
      </c>
      <c r="J178">
        <v>6.165</v>
      </c>
      <c r="K178">
        <v>3.9950000000000001</v>
      </c>
      <c r="L178">
        <v>1.53</v>
      </c>
    </row>
    <row r="179" spans="1:12" x14ac:dyDescent="0.35">
      <c r="A179" s="152">
        <v>45743</v>
      </c>
      <c r="B179">
        <v>15.639000000000001</v>
      </c>
      <c r="C179" s="30">
        <v>11.75</v>
      </c>
      <c r="D179">
        <v>18.52</v>
      </c>
      <c r="E179">
        <v>17.559999999999999</v>
      </c>
      <c r="F179">
        <v>17.52</v>
      </c>
      <c r="G179">
        <v>21.9</v>
      </c>
      <c r="H179">
        <v>15.628999999999998</v>
      </c>
      <c r="I179">
        <f t="shared" si="2"/>
        <v>13.691000000000001</v>
      </c>
      <c r="J179">
        <v>7.4219999999999997</v>
      </c>
      <c r="K179">
        <v>4.7910000000000004</v>
      </c>
      <c r="L179">
        <v>1.478</v>
      </c>
    </row>
    <row r="180" spans="1:12" x14ac:dyDescent="0.35">
      <c r="A180" s="152">
        <v>45744</v>
      </c>
      <c r="B180">
        <v>17.64</v>
      </c>
      <c r="C180" s="30">
        <v>13.139999999999999</v>
      </c>
      <c r="D180">
        <v>17.98</v>
      </c>
      <c r="E180">
        <v>18.41</v>
      </c>
      <c r="F180">
        <v>16.329999999999998</v>
      </c>
      <c r="G180">
        <v>23.18</v>
      </c>
      <c r="H180">
        <v>17.741</v>
      </c>
      <c r="I180">
        <f t="shared" si="2"/>
        <v>13.689</v>
      </c>
      <c r="J180">
        <v>7.26</v>
      </c>
      <c r="K180">
        <v>4.8559999999999999</v>
      </c>
      <c r="L180">
        <v>1.573</v>
      </c>
    </row>
    <row r="181" spans="1:12" x14ac:dyDescent="0.35">
      <c r="A181" s="152">
        <v>45745</v>
      </c>
      <c r="B181">
        <v>15.975000000000001</v>
      </c>
      <c r="C181" s="30">
        <v>14.600000000000001</v>
      </c>
      <c r="D181">
        <v>15.889999999999999</v>
      </c>
      <c r="E181">
        <v>19.340000000000003</v>
      </c>
      <c r="F181">
        <v>16.16</v>
      </c>
      <c r="G181">
        <v>23.38</v>
      </c>
      <c r="H181">
        <v>19.489000000000001</v>
      </c>
      <c r="I181">
        <f t="shared" si="2"/>
        <v>13.946</v>
      </c>
      <c r="J181">
        <v>7.2439999999999998</v>
      </c>
      <c r="K181">
        <v>5.0579999999999998</v>
      </c>
      <c r="L181">
        <v>1.6440000000000001</v>
      </c>
    </row>
    <row r="182" spans="1:12" x14ac:dyDescent="0.35">
      <c r="A182" s="152">
        <v>45746</v>
      </c>
      <c r="B182">
        <v>14.087999999999999</v>
      </c>
      <c r="C182" s="30">
        <v>16.739999999999998</v>
      </c>
      <c r="D182">
        <v>13.49</v>
      </c>
      <c r="E182">
        <v>21.400000000000002</v>
      </c>
      <c r="F182">
        <v>14.93</v>
      </c>
      <c r="G182">
        <v>23.319999999999997</v>
      </c>
      <c r="H182">
        <v>16.116</v>
      </c>
      <c r="I182">
        <f t="shared" si="2"/>
        <v>11.239999999999998</v>
      </c>
      <c r="J182">
        <v>5.7690000000000001</v>
      </c>
      <c r="K182">
        <v>4.0819999999999999</v>
      </c>
      <c r="L182">
        <v>1.389</v>
      </c>
    </row>
    <row r="183" spans="1:12" x14ac:dyDescent="0.35">
      <c r="A183" s="152">
        <v>45747</v>
      </c>
      <c r="B183">
        <v>15.12</v>
      </c>
      <c r="C183" s="30">
        <v>20.64</v>
      </c>
      <c r="D183">
        <v>11.700000000000001</v>
      </c>
      <c r="E183">
        <v>21.81</v>
      </c>
      <c r="F183">
        <v>16.3</v>
      </c>
      <c r="G183">
        <v>22.96</v>
      </c>
      <c r="H183">
        <v>13.216000000000001</v>
      </c>
      <c r="I183">
        <f t="shared" si="2"/>
        <v>11.545999999999999</v>
      </c>
      <c r="J183">
        <v>6.1059999999999999</v>
      </c>
      <c r="K183">
        <v>3.9939999999999998</v>
      </c>
      <c r="L183">
        <v>1.446</v>
      </c>
    </row>
    <row r="184" spans="1:12" x14ac:dyDescent="0.35">
      <c r="B184">
        <f>MAX(B2:B183)</f>
        <v>31.686</v>
      </c>
      <c r="C184">
        <f t="shared" ref="C184:I184" si="3">MAX(C2:C183)</f>
        <v>29.05</v>
      </c>
      <c r="D184">
        <f t="shared" si="3"/>
        <v>36.449999999999996</v>
      </c>
      <c r="E184">
        <f t="shared" si="3"/>
        <v>30.59</v>
      </c>
      <c r="F184">
        <f t="shared" si="3"/>
        <v>34.980000000000004</v>
      </c>
      <c r="G184">
        <f t="shared" si="3"/>
        <v>42.57</v>
      </c>
      <c r="H184">
        <f t="shared" si="3"/>
        <v>30.369999999999997</v>
      </c>
      <c r="I184">
        <f t="shared" si="3"/>
        <v>32.661999999999999</v>
      </c>
    </row>
    <row r="185" spans="1:12" x14ac:dyDescent="0.35">
      <c r="B185">
        <f>MIN(B2:B183)</f>
        <v>7.68</v>
      </c>
      <c r="C185">
        <f t="shared" ref="C185:I185" si="4">MIN(C2:C183)</f>
        <v>8.7399999999999984</v>
      </c>
      <c r="D185">
        <f t="shared" si="4"/>
        <v>11.700000000000001</v>
      </c>
      <c r="E185">
        <f t="shared" si="4"/>
        <v>9.31</v>
      </c>
      <c r="F185">
        <f t="shared" si="4"/>
        <v>8.7799999999999994</v>
      </c>
      <c r="G185">
        <f t="shared" si="4"/>
        <v>9.52</v>
      </c>
      <c r="H185">
        <f t="shared" si="4"/>
        <v>6.1130000000000004</v>
      </c>
      <c r="I185">
        <f t="shared" si="4"/>
        <v>9.0419999999999998</v>
      </c>
    </row>
    <row r="186" spans="1:12" x14ac:dyDescent="0.35">
      <c r="B186">
        <f>B184-B185</f>
        <v>24.006</v>
      </c>
      <c r="C186">
        <f t="shared" ref="C186:I186" si="5">C184-C185</f>
        <v>20.310000000000002</v>
      </c>
      <c r="D186">
        <f t="shared" si="5"/>
        <v>24.749999999999993</v>
      </c>
      <c r="E186">
        <f t="shared" si="5"/>
        <v>21.28</v>
      </c>
      <c r="F186">
        <f t="shared" si="5"/>
        <v>26.200000000000003</v>
      </c>
      <c r="G186">
        <f t="shared" si="5"/>
        <v>33.049999999999997</v>
      </c>
      <c r="H186">
        <f t="shared" si="5"/>
        <v>24.256999999999998</v>
      </c>
      <c r="I186">
        <f t="shared" si="5"/>
        <v>23.619999999999997</v>
      </c>
    </row>
    <row r="187" spans="1:12" x14ac:dyDescent="0.35">
      <c r="I187">
        <f>SUM(I2:I183)</f>
        <v>3327.9315999999994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DED4-BE43-47BF-A8F4-2B07D9DE59C3}">
  <dimension ref="A1:BS766"/>
  <sheetViews>
    <sheetView topLeftCell="X1" zoomScale="85" zoomScaleNormal="85" workbookViewId="0">
      <selection activeCell="BS2" sqref="BS2"/>
    </sheetView>
  </sheetViews>
  <sheetFormatPr defaultRowHeight="14.5" x14ac:dyDescent="0.35"/>
  <cols>
    <col min="1" max="1" width="18" customWidth="1"/>
    <col min="26" max="26" width="10.36328125" bestFit="1" customWidth="1"/>
    <col min="27" max="28" width="10.36328125" customWidth="1"/>
    <col min="29" max="29" width="14.54296875" bestFit="1" customWidth="1"/>
    <col min="32" max="32" width="10.08984375" bestFit="1" customWidth="1"/>
    <col min="33" max="33" width="12.1796875" bestFit="1" customWidth="1"/>
    <col min="34" max="34" width="7.6328125" bestFit="1" customWidth="1"/>
    <col min="35" max="35" width="12.1796875" bestFit="1" customWidth="1"/>
    <col min="36" max="36" width="7.6328125" bestFit="1" customWidth="1"/>
    <col min="37" max="37" width="12.1796875" bestFit="1" customWidth="1"/>
    <col min="38" max="38" width="7.6328125" bestFit="1" customWidth="1"/>
    <col min="39" max="39" width="12.1796875" bestFit="1" customWidth="1"/>
    <col min="40" max="40" width="7.6328125" bestFit="1" customWidth="1"/>
    <col min="41" max="41" width="12.1796875" bestFit="1" customWidth="1"/>
    <col min="42" max="42" width="7.6328125" bestFit="1" customWidth="1"/>
    <col min="43" max="43" width="12.1796875" bestFit="1" customWidth="1"/>
    <col min="44" max="44" width="7.6328125" bestFit="1" customWidth="1"/>
  </cols>
  <sheetData>
    <row r="1" spans="1:71" s="235" customFormat="1" ht="21" x14ac:dyDescent="0.35">
      <c r="A1" s="234" t="s">
        <v>245</v>
      </c>
      <c r="BS1" s="235" t="s">
        <v>278</v>
      </c>
    </row>
    <row r="2" spans="1:71" s="235" customFormat="1" x14ac:dyDescent="0.35">
      <c r="A2" s="236" t="s">
        <v>246</v>
      </c>
      <c r="AF2" s="237"/>
      <c r="AG2"/>
      <c r="AH2"/>
    </row>
    <row r="3" spans="1:71" s="235" customFormat="1" x14ac:dyDescent="0.35">
      <c r="B3" s="321" t="s">
        <v>247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AF3" s="237"/>
      <c r="AG3" s="322" t="s">
        <v>205</v>
      </c>
      <c r="AH3" s="322"/>
      <c r="AI3" s="320" t="s">
        <v>204</v>
      </c>
      <c r="AJ3" s="320"/>
      <c r="AK3" s="320" t="s">
        <v>203</v>
      </c>
      <c r="AL3" s="320"/>
      <c r="AM3" s="320" t="s">
        <v>202</v>
      </c>
      <c r="AN3" s="320"/>
      <c r="AO3" s="320" t="s">
        <v>201</v>
      </c>
      <c r="AP3" s="320"/>
      <c r="AQ3" s="320" t="s">
        <v>216</v>
      </c>
      <c r="AR3" s="320"/>
    </row>
    <row r="4" spans="1:71" s="235" customFormat="1" x14ac:dyDescent="0.25">
      <c r="A4" s="238" t="s">
        <v>248</v>
      </c>
      <c r="B4" s="239" t="s">
        <v>249</v>
      </c>
      <c r="C4" s="239" t="s">
        <v>250</v>
      </c>
      <c r="D4" s="239" t="s">
        <v>251</v>
      </c>
      <c r="E4" s="239" t="s">
        <v>252</v>
      </c>
      <c r="F4" s="239" t="s">
        <v>253</v>
      </c>
      <c r="G4" s="239" t="s">
        <v>254</v>
      </c>
      <c r="H4" s="239" t="s">
        <v>255</v>
      </c>
      <c r="I4" s="239" t="s">
        <v>256</v>
      </c>
      <c r="J4" s="239" t="s">
        <v>257</v>
      </c>
      <c r="K4" s="239" t="s">
        <v>258</v>
      </c>
      <c r="L4" s="239" t="s">
        <v>259</v>
      </c>
      <c r="M4" s="239" t="s">
        <v>260</v>
      </c>
      <c r="N4" s="239" t="s">
        <v>261</v>
      </c>
      <c r="O4" s="239" t="s">
        <v>262</v>
      </c>
      <c r="P4" s="239" t="s">
        <v>263</v>
      </c>
      <c r="Q4" s="239" t="s">
        <v>264</v>
      </c>
      <c r="R4" s="239" t="s">
        <v>265</v>
      </c>
      <c r="S4" s="239" t="s">
        <v>266</v>
      </c>
      <c r="T4" s="239" t="s">
        <v>267</v>
      </c>
      <c r="U4" s="239" t="s">
        <v>268</v>
      </c>
      <c r="V4" s="239" t="s">
        <v>269</v>
      </c>
      <c r="W4" s="239" t="s">
        <v>270</v>
      </c>
      <c r="X4" s="239" t="s">
        <v>271</v>
      </c>
      <c r="Y4" s="239" t="s">
        <v>272</v>
      </c>
      <c r="Z4" s="235" t="s">
        <v>273</v>
      </c>
      <c r="AA4" s="235" t="s">
        <v>274</v>
      </c>
      <c r="AB4" s="235" t="s">
        <v>275</v>
      </c>
      <c r="AC4" s="235" t="s">
        <v>276</v>
      </c>
      <c r="AD4" s="235" t="s">
        <v>277</v>
      </c>
      <c r="AF4" s="237"/>
      <c r="AG4" s="235" t="s">
        <v>276</v>
      </c>
      <c r="AH4" s="235" t="s">
        <v>277</v>
      </c>
      <c r="AI4" s="235" t="s">
        <v>276</v>
      </c>
      <c r="AJ4" s="235" t="s">
        <v>277</v>
      </c>
      <c r="AK4" s="235" t="s">
        <v>276</v>
      </c>
      <c r="AL4" s="235" t="s">
        <v>277</v>
      </c>
      <c r="AM4" s="235" t="s">
        <v>276</v>
      </c>
      <c r="AN4" s="235" t="s">
        <v>277</v>
      </c>
      <c r="AO4" s="235" t="s">
        <v>276</v>
      </c>
      <c r="AP4" s="235" t="s">
        <v>277</v>
      </c>
      <c r="AQ4" s="235" t="s">
        <v>276</v>
      </c>
      <c r="AR4" s="235" t="s">
        <v>277</v>
      </c>
    </row>
    <row r="5" spans="1:71" s="235" customFormat="1" x14ac:dyDescent="0.25">
      <c r="A5" s="240">
        <v>43739</v>
      </c>
      <c r="B5" s="241">
        <v>15.1</v>
      </c>
      <c r="C5" s="241">
        <v>15.3</v>
      </c>
      <c r="D5" s="241">
        <v>15.5</v>
      </c>
      <c r="E5" s="241">
        <v>15.9</v>
      </c>
      <c r="F5" s="241">
        <v>17.2</v>
      </c>
      <c r="G5" s="241">
        <v>17.400000000000002</v>
      </c>
      <c r="H5" s="241">
        <v>15.3</v>
      </c>
      <c r="I5" s="241">
        <v>17.2</v>
      </c>
      <c r="J5" s="241">
        <v>15.8</v>
      </c>
      <c r="K5" s="241">
        <v>17</v>
      </c>
      <c r="L5" s="241">
        <v>18</v>
      </c>
      <c r="M5" s="241">
        <v>16.899999999999999</v>
      </c>
      <c r="N5" s="241">
        <v>17.100000000000001</v>
      </c>
      <c r="O5" s="241">
        <v>15.7</v>
      </c>
      <c r="P5" s="241">
        <v>14.5</v>
      </c>
      <c r="Q5" s="241">
        <v>13.8</v>
      </c>
      <c r="R5" s="241">
        <v>12.4</v>
      </c>
      <c r="S5" s="241">
        <v>12.1</v>
      </c>
      <c r="T5" s="241">
        <v>11.6</v>
      </c>
      <c r="U5" s="241">
        <v>11.2</v>
      </c>
      <c r="V5" s="241">
        <v>10.6</v>
      </c>
      <c r="W5" s="241">
        <v>10</v>
      </c>
      <c r="X5" s="241">
        <v>9.3000000000000007</v>
      </c>
      <c r="Y5" s="241">
        <v>9.4</v>
      </c>
      <c r="Z5" s="235" t="str">
        <f t="shared" ref="Z5:Z68" si="0">TEXT(A5,"dddd")</f>
        <v>Tuesday</v>
      </c>
      <c r="AA5" s="235" t="str">
        <f t="shared" ref="AA5:AA68" si="1">TEXT(A5,"mmmm")</f>
        <v>October</v>
      </c>
      <c r="AB5" s="235" t="s">
        <v>205</v>
      </c>
      <c r="AC5" s="242">
        <f t="shared" ref="AC5:AC68" si="2">AVERAGE(B5:Y5)</f>
        <v>14.345833333333333</v>
      </c>
      <c r="AD5" s="235">
        <f>VLOOKUP(A5,'[5]Daily LDZ Demand'!$A$5:$B$4752,2,FALSE)</f>
        <v>3.1</v>
      </c>
      <c r="AF5" s="237"/>
      <c r="AG5" s="243">
        <v>-1.6125</v>
      </c>
      <c r="AH5" s="243">
        <v>15.78</v>
      </c>
      <c r="AI5" s="243">
        <v>10.675000000000001</v>
      </c>
      <c r="AJ5" s="243">
        <v>6.05</v>
      </c>
      <c r="AK5" s="243">
        <v>12.6</v>
      </c>
      <c r="AL5" s="243">
        <v>4.5999999999999996</v>
      </c>
      <c r="AM5" s="243">
        <v>14.483333333333301</v>
      </c>
      <c r="AN5" s="243">
        <v>4.24</v>
      </c>
      <c r="AO5" s="243">
        <v>16.2</v>
      </c>
      <c r="AP5" s="243">
        <v>3.1989999999999998</v>
      </c>
      <c r="AQ5" s="243">
        <v>12.75</v>
      </c>
      <c r="AR5" s="243">
        <v>5.258</v>
      </c>
    </row>
    <row r="6" spans="1:71" s="235" customFormat="1" x14ac:dyDescent="0.25">
      <c r="A6" s="240">
        <v>43740</v>
      </c>
      <c r="B6" s="241">
        <v>8.6</v>
      </c>
      <c r="C6" s="241">
        <v>7.4</v>
      </c>
      <c r="D6" s="241">
        <v>6.5</v>
      </c>
      <c r="E6" s="241">
        <v>8.6</v>
      </c>
      <c r="F6" s="241">
        <v>9.7000000000000011</v>
      </c>
      <c r="G6" s="241">
        <v>11.4</v>
      </c>
      <c r="H6" s="241">
        <v>12.6</v>
      </c>
      <c r="I6" s="241">
        <v>13.7</v>
      </c>
      <c r="J6" s="241">
        <v>14.3</v>
      </c>
      <c r="K6" s="241">
        <v>14.1</v>
      </c>
      <c r="L6" s="241">
        <v>13.9</v>
      </c>
      <c r="M6" s="241">
        <v>13.5</v>
      </c>
      <c r="N6" s="241">
        <v>13.9</v>
      </c>
      <c r="O6" s="241">
        <v>11.4</v>
      </c>
      <c r="P6" s="241">
        <v>9.4</v>
      </c>
      <c r="Q6" s="241">
        <v>8.1</v>
      </c>
      <c r="R6" s="241">
        <v>6.3</v>
      </c>
      <c r="S6" s="241">
        <v>6.1</v>
      </c>
      <c r="T6" s="241">
        <v>5.4</v>
      </c>
      <c r="U6" s="241">
        <v>5.3</v>
      </c>
      <c r="V6" s="241">
        <v>5.1000000000000005</v>
      </c>
      <c r="W6" s="241">
        <v>4.9000000000000004</v>
      </c>
      <c r="X6" s="241">
        <v>4.5</v>
      </c>
      <c r="Y6" s="241">
        <v>4.3</v>
      </c>
      <c r="Z6" s="235" t="str">
        <f t="shared" si="0"/>
        <v>Wednesday</v>
      </c>
      <c r="AA6" s="235" t="str">
        <f t="shared" si="1"/>
        <v>October</v>
      </c>
      <c r="AB6" s="235" t="s">
        <v>205</v>
      </c>
      <c r="AC6" s="242">
        <f t="shared" si="2"/>
        <v>9.1250000000000018</v>
      </c>
      <c r="AD6" s="235">
        <f>VLOOKUP(A6,'[5]Daily LDZ Demand'!$A$5:$B$4752,2,FALSE)</f>
        <v>3.71</v>
      </c>
      <c r="AF6" s="237"/>
      <c r="AG6" s="243">
        <v>-0.4375</v>
      </c>
      <c r="AH6" s="243">
        <v>15.66</v>
      </c>
      <c r="AI6" s="243">
        <v>12.783333333333299</v>
      </c>
      <c r="AJ6" s="243">
        <v>7.22</v>
      </c>
      <c r="AK6" s="243">
        <v>13.0583333333333</v>
      </c>
      <c r="AL6" s="243">
        <v>5.86</v>
      </c>
      <c r="AM6" s="243">
        <v>16.408333333333299</v>
      </c>
      <c r="AN6" s="243">
        <v>3.92</v>
      </c>
      <c r="AO6" s="243">
        <v>13.679166666666699</v>
      </c>
      <c r="AP6" s="243">
        <v>3.3330000000000002</v>
      </c>
      <c r="AQ6" s="243">
        <v>12.591666666666701</v>
      </c>
      <c r="AR6" s="243">
        <v>5.319</v>
      </c>
    </row>
    <row r="7" spans="1:71" s="235" customFormat="1" x14ac:dyDescent="0.25">
      <c r="A7" s="240">
        <v>43741</v>
      </c>
      <c r="B7" s="241">
        <v>5.6</v>
      </c>
      <c r="C7" s="241">
        <v>6.8</v>
      </c>
      <c r="D7" s="241">
        <v>8.1</v>
      </c>
      <c r="E7" s="241">
        <v>9.6</v>
      </c>
      <c r="F7" s="241">
        <v>10.9</v>
      </c>
      <c r="G7" s="241">
        <v>12.8</v>
      </c>
      <c r="H7" s="241">
        <v>13.5</v>
      </c>
      <c r="I7" s="241">
        <v>14.4</v>
      </c>
      <c r="J7" s="241">
        <v>14.5</v>
      </c>
      <c r="K7" s="241">
        <v>14.5</v>
      </c>
      <c r="L7" s="241">
        <v>13.9</v>
      </c>
      <c r="M7" s="241">
        <v>13.5</v>
      </c>
      <c r="N7" s="241">
        <v>13.3</v>
      </c>
      <c r="O7" s="241">
        <v>13.9</v>
      </c>
      <c r="P7" s="241">
        <v>14.4</v>
      </c>
      <c r="Q7" s="241">
        <v>14.7</v>
      </c>
      <c r="R7" s="241">
        <v>15.8</v>
      </c>
      <c r="S7" s="241">
        <v>14.8</v>
      </c>
      <c r="T7" s="241">
        <v>14.2</v>
      </c>
      <c r="U7" s="241">
        <v>13</v>
      </c>
      <c r="V7" s="241">
        <v>12.8</v>
      </c>
      <c r="W7" s="241">
        <v>11.9</v>
      </c>
      <c r="X7" s="241">
        <v>13</v>
      </c>
      <c r="Y7" s="241">
        <v>12.9</v>
      </c>
      <c r="Z7" s="235" t="str">
        <f t="shared" si="0"/>
        <v>Thursday</v>
      </c>
      <c r="AA7" s="235" t="str">
        <f t="shared" si="1"/>
        <v>October</v>
      </c>
      <c r="AB7" s="235" t="s">
        <v>205</v>
      </c>
      <c r="AC7" s="242">
        <f t="shared" si="2"/>
        <v>12.616666666666667</v>
      </c>
      <c r="AD7" s="235">
        <f>VLOOKUP(A7,'[5]Daily LDZ Demand'!$A$5:$B$4752,2,FALSE)</f>
        <v>3.54</v>
      </c>
      <c r="AF7" s="237"/>
      <c r="AG7" s="243">
        <v>1.5458333333333301</v>
      </c>
      <c r="AH7" s="243">
        <v>15.5</v>
      </c>
      <c r="AI7" s="243">
        <v>11.9166666666667</v>
      </c>
      <c r="AJ7" s="243">
        <v>7.22</v>
      </c>
      <c r="AK7" s="243">
        <v>11.804166666666699</v>
      </c>
      <c r="AL7" s="243">
        <v>6.02</v>
      </c>
      <c r="AM7" s="243">
        <v>13.533333333333299</v>
      </c>
      <c r="AN7" s="243">
        <v>4.3</v>
      </c>
      <c r="AO7" s="243">
        <v>14.045833333333301</v>
      </c>
      <c r="AP7" s="243">
        <v>3.524</v>
      </c>
      <c r="AQ7" s="243">
        <v>10.070833333333301</v>
      </c>
      <c r="AR7" s="243">
        <v>5.15</v>
      </c>
    </row>
    <row r="8" spans="1:71" s="235" customFormat="1" x14ac:dyDescent="0.25">
      <c r="A8" s="240">
        <v>43742</v>
      </c>
      <c r="B8" s="241">
        <v>13.2</v>
      </c>
      <c r="C8" s="241">
        <v>13</v>
      </c>
      <c r="D8" s="241">
        <v>12.9</v>
      </c>
      <c r="E8" s="241">
        <v>13.7</v>
      </c>
      <c r="F8" s="241">
        <v>15</v>
      </c>
      <c r="G8" s="241">
        <v>15.6</v>
      </c>
      <c r="H8" s="241">
        <v>16.5</v>
      </c>
      <c r="I8" s="241">
        <v>15.4</v>
      </c>
      <c r="J8" s="241">
        <v>14.5</v>
      </c>
      <c r="K8" s="241">
        <v>14.5</v>
      </c>
      <c r="L8" s="241">
        <v>14.6</v>
      </c>
      <c r="M8" s="241">
        <v>14.8</v>
      </c>
      <c r="N8" s="241">
        <v>14</v>
      </c>
      <c r="O8" s="241">
        <v>13.8</v>
      </c>
      <c r="P8" s="241">
        <v>13.4</v>
      </c>
      <c r="Q8" s="241">
        <v>13.6</v>
      </c>
      <c r="R8" s="241">
        <v>13.7</v>
      </c>
      <c r="S8" s="241">
        <v>13.2</v>
      </c>
      <c r="T8" s="241">
        <v>12.9</v>
      </c>
      <c r="U8" s="241">
        <v>12.8</v>
      </c>
      <c r="V8" s="241">
        <v>11.7</v>
      </c>
      <c r="W8" s="241">
        <v>11.2</v>
      </c>
      <c r="X8" s="241">
        <v>11.4</v>
      </c>
      <c r="Y8" s="241">
        <v>11.3</v>
      </c>
      <c r="Z8" s="235" t="str">
        <f t="shared" si="0"/>
        <v>Friday</v>
      </c>
      <c r="AA8" s="235" t="str">
        <f t="shared" si="1"/>
        <v>October</v>
      </c>
      <c r="AB8" s="235" t="s">
        <v>205</v>
      </c>
      <c r="AC8" s="242">
        <f t="shared" si="2"/>
        <v>13.612499999999999</v>
      </c>
      <c r="AD8" s="235">
        <f>VLOOKUP(A8,'[5]Daily LDZ Demand'!$A$5:$B$4752,2,FALSE)</f>
        <v>3.5</v>
      </c>
      <c r="AF8" s="237"/>
      <c r="AG8" s="243">
        <v>1.5625</v>
      </c>
      <c r="AH8" s="243">
        <v>15.35</v>
      </c>
      <c r="AI8" s="243">
        <v>12.2708333333333</v>
      </c>
      <c r="AJ8" s="243">
        <v>6.77</v>
      </c>
      <c r="AK8" s="243">
        <v>14.2916666666667</v>
      </c>
      <c r="AL8" s="243">
        <v>5.56</v>
      </c>
      <c r="AM8" s="243">
        <v>13.987500000000001</v>
      </c>
      <c r="AN8" s="243">
        <v>4.33</v>
      </c>
      <c r="AO8" s="243">
        <v>15</v>
      </c>
      <c r="AP8" s="243">
        <v>3.5379999999999998</v>
      </c>
      <c r="AQ8" s="243">
        <v>10.341666666666701</v>
      </c>
      <c r="AR8" s="243">
        <v>5.3860000000000001</v>
      </c>
    </row>
    <row r="9" spans="1:71" s="235" customFormat="1" x14ac:dyDescent="0.25">
      <c r="A9" s="240">
        <v>43745</v>
      </c>
      <c r="B9" s="241">
        <v>10.3</v>
      </c>
      <c r="C9" s="241">
        <v>10.6</v>
      </c>
      <c r="D9" s="241">
        <v>11</v>
      </c>
      <c r="E9" s="241">
        <v>11.5</v>
      </c>
      <c r="F9" s="241">
        <v>12.3</v>
      </c>
      <c r="G9" s="241">
        <v>13.4</v>
      </c>
      <c r="H9" s="241">
        <v>13.9</v>
      </c>
      <c r="I9" s="241">
        <v>14.4</v>
      </c>
      <c r="J9" s="241">
        <v>14.5</v>
      </c>
      <c r="K9" s="241">
        <v>15</v>
      </c>
      <c r="L9" s="241">
        <v>15.4</v>
      </c>
      <c r="M9" s="241">
        <v>15.8</v>
      </c>
      <c r="N9" s="241">
        <v>16</v>
      </c>
      <c r="O9" s="241">
        <v>15.8</v>
      </c>
      <c r="P9" s="241">
        <v>15.5</v>
      </c>
      <c r="Q9" s="241">
        <v>14.9</v>
      </c>
      <c r="R9" s="241">
        <v>14.5</v>
      </c>
      <c r="S9" s="241">
        <v>14.5</v>
      </c>
      <c r="T9" s="241">
        <v>14.4</v>
      </c>
      <c r="U9" s="241">
        <v>14.3</v>
      </c>
      <c r="V9" s="241">
        <v>13.9</v>
      </c>
      <c r="W9" s="241">
        <v>13.5</v>
      </c>
      <c r="X9" s="241">
        <v>13.2</v>
      </c>
      <c r="Y9" s="241">
        <v>12.6</v>
      </c>
      <c r="Z9" s="235" t="str">
        <f t="shared" si="0"/>
        <v>Monday</v>
      </c>
      <c r="AA9" s="235" t="str">
        <f t="shared" si="1"/>
        <v>October</v>
      </c>
      <c r="AB9" s="235" t="s">
        <v>205</v>
      </c>
      <c r="AC9" s="242">
        <f t="shared" si="2"/>
        <v>13.800000000000002</v>
      </c>
      <c r="AD9" s="235">
        <f>VLOOKUP(A9,'[5]Daily LDZ Demand'!$A$5:$B$4752,2,FALSE)</f>
        <v>3.97</v>
      </c>
      <c r="AF9" s="237"/>
      <c r="AG9" s="243">
        <v>2.8125</v>
      </c>
      <c r="AH9" s="243">
        <v>12.6</v>
      </c>
      <c r="AI9" s="243">
        <v>13.7458333333333</v>
      </c>
      <c r="AJ9" s="243">
        <v>6.58</v>
      </c>
      <c r="AK9" s="243">
        <v>15.9583333333333</v>
      </c>
      <c r="AL9" s="243">
        <v>4.58</v>
      </c>
      <c r="AM9" s="243">
        <v>12.883333333333301</v>
      </c>
      <c r="AN9" s="243">
        <v>4.3</v>
      </c>
      <c r="AO9" s="243">
        <v>15.9791666666667</v>
      </c>
      <c r="AP9" s="243">
        <v>3.1520000000000001</v>
      </c>
      <c r="AQ9" s="243">
        <v>14.5875</v>
      </c>
      <c r="AR9" s="243">
        <v>4.4530000000000003</v>
      </c>
    </row>
    <row r="10" spans="1:71" s="235" customFormat="1" x14ac:dyDescent="0.25">
      <c r="A10" s="240">
        <v>43746</v>
      </c>
      <c r="B10" s="241">
        <v>12.2</v>
      </c>
      <c r="C10" s="241">
        <v>12.2</v>
      </c>
      <c r="D10" s="241">
        <v>11.9</v>
      </c>
      <c r="E10" s="241">
        <v>13.1</v>
      </c>
      <c r="F10" s="241">
        <v>14.8</v>
      </c>
      <c r="G10" s="241">
        <v>15.2</v>
      </c>
      <c r="H10" s="241">
        <v>15.5</v>
      </c>
      <c r="I10" s="241">
        <v>15.9</v>
      </c>
      <c r="J10" s="241">
        <v>13.8</v>
      </c>
      <c r="K10" s="241">
        <v>15.6</v>
      </c>
      <c r="L10" s="241">
        <v>12.8</v>
      </c>
      <c r="M10" s="241">
        <v>14.2</v>
      </c>
      <c r="N10" s="241">
        <v>14.5</v>
      </c>
      <c r="O10" s="241">
        <v>12.9</v>
      </c>
      <c r="P10" s="241">
        <v>11.9</v>
      </c>
      <c r="Q10" s="241">
        <v>11.7</v>
      </c>
      <c r="R10" s="241">
        <v>11</v>
      </c>
      <c r="S10" s="241">
        <v>11.3</v>
      </c>
      <c r="T10" s="241">
        <v>11</v>
      </c>
      <c r="U10" s="241">
        <v>10.4</v>
      </c>
      <c r="V10" s="241">
        <v>10.6</v>
      </c>
      <c r="W10" s="241">
        <v>11.1</v>
      </c>
      <c r="X10" s="241">
        <v>10.9</v>
      </c>
      <c r="Y10" s="241">
        <v>10.7</v>
      </c>
      <c r="Z10" s="235" t="str">
        <f t="shared" si="0"/>
        <v>Tuesday</v>
      </c>
      <c r="AA10" s="235" t="str">
        <f t="shared" si="1"/>
        <v>October</v>
      </c>
      <c r="AB10" s="235" t="s">
        <v>205</v>
      </c>
      <c r="AC10" s="242">
        <f t="shared" si="2"/>
        <v>12.716666666666669</v>
      </c>
      <c r="AD10" s="235">
        <f>VLOOKUP(A10,'[5]Daily LDZ Demand'!$A$5:$B$4752,2,FALSE)</f>
        <v>3.94</v>
      </c>
      <c r="AF10" s="237"/>
      <c r="AG10" s="243">
        <v>3</v>
      </c>
      <c r="AH10" s="243">
        <v>13.79</v>
      </c>
      <c r="AI10" s="243">
        <v>12.4958333333333</v>
      </c>
      <c r="AJ10" s="243">
        <v>6.1</v>
      </c>
      <c r="AK10" s="243">
        <v>15.3708333333333</v>
      </c>
      <c r="AL10" s="243">
        <v>4.58</v>
      </c>
      <c r="AM10" s="243">
        <v>9.6125000000000007</v>
      </c>
      <c r="AN10" s="243">
        <v>4.5999999999999996</v>
      </c>
      <c r="AO10" s="243">
        <v>14.704166666666699</v>
      </c>
      <c r="AP10" s="243">
        <v>3.0990000000000002</v>
      </c>
      <c r="AQ10" s="243">
        <v>13.804166666666699</v>
      </c>
      <c r="AR10" s="243">
        <v>4.8689999999999998</v>
      </c>
    </row>
    <row r="11" spans="1:71" s="235" customFormat="1" x14ac:dyDescent="0.25">
      <c r="A11" s="240">
        <v>43747</v>
      </c>
      <c r="B11" s="241">
        <v>10.200000000000001</v>
      </c>
      <c r="C11" s="241">
        <v>10.4</v>
      </c>
      <c r="D11" s="241">
        <v>10.200000000000001</v>
      </c>
      <c r="E11" s="241">
        <v>10.8</v>
      </c>
      <c r="F11" s="241">
        <v>10.5</v>
      </c>
      <c r="G11" s="241">
        <v>12.2</v>
      </c>
      <c r="H11" s="241">
        <v>13.4</v>
      </c>
      <c r="I11" s="241">
        <v>12.9</v>
      </c>
      <c r="J11" s="241">
        <v>14.5</v>
      </c>
      <c r="K11" s="241">
        <v>10.200000000000001</v>
      </c>
      <c r="L11" s="241">
        <v>12.6</v>
      </c>
      <c r="M11" s="241">
        <v>12.9</v>
      </c>
      <c r="N11" s="241">
        <v>11.7</v>
      </c>
      <c r="O11" s="241">
        <v>9.7000000000000011</v>
      </c>
      <c r="P11" s="241">
        <v>11.3</v>
      </c>
      <c r="Q11" s="241">
        <v>10.8</v>
      </c>
      <c r="R11" s="241">
        <v>10.5</v>
      </c>
      <c r="S11" s="241">
        <v>10.200000000000001</v>
      </c>
      <c r="T11" s="241">
        <v>10.3</v>
      </c>
      <c r="U11" s="241">
        <v>9.8000000000000007</v>
      </c>
      <c r="V11" s="241">
        <v>10.1</v>
      </c>
      <c r="W11" s="241">
        <v>10.4</v>
      </c>
      <c r="X11" s="241">
        <v>10.6</v>
      </c>
      <c r="Y11" s="241">
        <v>11</v>
      </c>
      <c r="Z11" s="235" t="str">
        <f t="shared" si="0"/>
        <v>Wednesday</v>
      </c>
      <c r="AA11" s="235" t="str">
        <f t="shared" si="1"/>
        <v>October</v>
      </c>
      <c r="AB11" s="235" t="s">
        <v>205</v>
      </c>
      <c r="AC11" s="242">
        <f t="shared" si="2"/>
        <v>11.133333333333335</v>
      </c>
      <c r="AD11" s="235">
        <f>VLOOKUP(A11,'[5]Daily LDZ Demand'!$A$5:$B$4752,2,FALSE)</f>
        <v>4.6500000000000004</v>
      </c>
      <c r="AF11" s="237"/>
      <c r="AG11" s="243">
        <v>3.15</v>
      </c>
      <c r="AH11" s="243">
        <v>12.03</v>
      </c>
      <c r="AI11" s="243">
        <v>8.9</v>
      </c>
      <c r="AJ11" s="243">
        <v>7.54</v>
      </c>
      <c r="AK11" s="243">
        <v>8.7916666666666696</v>
      </c>
      <c r="AL11" s="243">
        <v>5.56</v>
      </c>
      <c r="AM11" s="243">
        <v>8.625</v>
      </c>
      <c r="AN11" s="243">
        <v>5.52</v>
      </c>
      <c r="AO11" s="243">
        <v>15.054166666666699</v>
      </c>
      <c r="AP11" s="243">
        <v>3.2170000000000001</v>
      </c>
      <c r="AQ11" s="243">
        <v>12.9791666666667</v>
      </c>
      <c r="AR11" s="243">
        <v>4.9779999999999998</v>
      </c>
    </row>
    <row r="12" spans="1:71" s="235" customFormat="1" x14ac:dyDescent="0.25">
      <c r="A12" s="240">
        <v>43748</v>
      </c>
      <c r="B12" s="241">
        <v>11</v>
      </c>
      <c r="C12" s="241">
        <v>10.6</v>
      </c>
      <c r="D12" s="241">
        <v>10.7</v>
      </c>
      <c r="E12" s="241">
        <v>11.6</v>
      </c>
      <c r="F12" s="241">
        <v>13</v>
      </c>
      <c r="G12" s="241">
        <v>13.9</v>
      </c>
      <c r="H12" s="241">
        <v>15.7</v>
      </c>
      <c r="I12" s="241">
        <v>15.8</v>
      </c>
      <c r="J12" s="241">
        <v>16.5</v>
      </c>
      <c r="K12" s="241">
        <v>16.3</v>
      </c>
      <c r="L12" s="241">
        <v>15.9</v>
      </c>
      <c r="M12" s="241">
        <v>15.9</v>
      </c>
      <c r="N12" s="241">
        <v>15.3</v>
      </c>
      <c r="O12" s="241">
        <v>15.4</v>
      </c>
      <c r="P12" s="241">
        <v>15.7</v>
      </c>
      <c r="Q12" s="241">
        <v>15.9</v>
      </c>
      <c r="R12" s="241">
        <v>16.100000000000001</v>
      </c>
      <c r="S12" s="241">
        <v>16.399999999999999</v>
      </c>
      <c r="T12" s="241">
        <v>16.2</v>
      </c>
      <c r="U12" s="241">
        <v>15.8</v>
      </c>
      <c r="V12" s="241">
        <v>15.5</v>
      </c>
      <c r="W12" s="241">
        <v>15.4</v>
      </c>
      <c r="X12" s="241">
        <v>15.4</v>
      </c>
      <c r="Y12" s="241">
        <v>15.1</v>
      </c>
      <c r="Z12" s="235" t="str">
        <f t="shared" si="0"/>
        <v>Thursday</v>
      </c>
      <c r="AA12" s="235" t="str">
        <f t="shared" si="1"/>
        <v>October</v>
      </c>
      <c r="AB12" s="235" t="s">
        <v>205</v>
      </c>
      <c r="AC12" s="242">
        <f t="shared" si="2"/>
        <v>14.795833333333333</v>
      </c>
      <c r="AD12" s="235">
        <f>VLOOKUP(A12,'[5]Daily LDZ Demand'!$A$5:$B$4752,2,FALSE)</f>
        <v>6.36</v>
      </c>
      <c r="AF12" s="237"/>
      <c r="AG12" s="243">
        <v>3.7</v>
      </c>
      <c r="AH12" s="243">
        <v>14.36</v>
      </c>
      <c r="AI12" s="243">
        <v>9.87916666666667</v>
      </c>
      <c r="AJ12" s="243">
        <v>8.2899999999999991</v>
      </c>
      <c r="AK12" s="243">
        <v>10.345833333333299</v>
      </c>
      <c r="AL12" s="243">
        <v>6</v>
      </c>
      <c r="AM12" s="243">
        <v>13.112500000000001</v>
      </c>
      <c r="AN12" s="243">
        <v>5.2</v>
      </c>
      <c r="AO12" s="243">
        <v>16.866666666666699</v>
      </c>
      <c r="AP12" s="243">
        <v>3.2429999999999999</v>
      </c>
      <c r="AQ12" s="243">
        <v>9.2916666666666696</v>
      </c>
      <c r="AR12" s="243">
        <v>5.7910000000000004</v>
      </c>
    </row>
    <row r="13" spans="1:71" s="235" customFormat="1" x14ac:dyDescent="0.25">
      <c r="A13" s="240">
        <v>43749</v>
      </c>
      <c r="B13" s="241">
        <v>15</v>
      </c>
      <c r="C13" s="241">
        <v>15.1</v>
      </c>
      <c r="D13" s="241">
        <v>14.5</v>
      </c>
      <c r="E13" s="241">
        <v>14.7</v>
      </c>
      <c r="F13" s="241">
        <v>15.2</v>
      </c>
      <c r="G13" s="241">
        <v>15.7</v>
      </c>
      <c r="H13" s="241">
        <v>16.2</v>
      </c>
      <c r="I13" s="241">
        <v>16.100000000000001</v>
      </c>
      <c r="J13" s="241">
        <v>16</v>
      </c>
      <c r="K13" s="241">
        <v>16.600000000000001</v>
      </c>
      <c r="L13" s="241">
        <v>16.7</v>
      </c>
      <c r="M13" s="241">
        <v>16.5</v>
      </c>
      <c r="N13" s="241">
        <v>13.9</v>
      </c>
      <c r="O13" s="241">
        <v>13.4</v>
      </c>
      <c r="P13" s="241">
        <v>13.2</v>
      </c>
      <c r="Q13" s="241">
        <v>12.8</v>
      </c>
      <c r="R13" s="241">
        <v>12.5</v>
      </c>
      <c r="S13" s="241">
        <v>12</v>
      </c>
      <c r="T13" s="241">
        <v>11.7</v>
      </c>
      <c r="U13" s="241">
        <v>11.1</v>
      </c>
      <c r="V13" s="241">
        <v>10.8</v>
      </c>
      <c r="W13" s="241">
        <v>10.7</v>
      </c>
      <c r="X13" s="241">
        <v>10.8</v>
      </c>
      <c r="Y13" s="241">
        <v>10.7</v>
      </c>
      <c r="Z13" s="235" t="str">
        <f t="shared" si="0"/>
        <v>Friday</v>
      </c>
      <c r="AA13" s="235" t="str">
        <f t="shared" si="1"/>
        <v>October</v>
      </c>
      <c r="AB13" s="235" t="s">
        <v>205</v>
      </c>
      <c r="AC13" s="242">
        <f t="shared" si="2"/>
        <v>13.829166666666667</v>
      </c>
      <c r="AD13" s="235">
        <f>VLOOKUP(A13,'[5]Daily LDZ Demand'!$A$5:$B$4752,2,FALSE)</f>
        <v>5.93</v>
      </c>
      <c r="AF13" s="237"/>
      <c r="AG13" s="243">
        <v>3.8916666666666702</v>
      </c>
      <c r="AH13" s="243">
        <v>14.69</v>
      </c>
      <c r="AI13" s="243">
        <v>9.6541666666666703</v>
      </c>
      <c r="AJ13" s="243">
        <v>8.32</v>
      </c>
      <c r="AK13" s="243">
        <v>11.9125</v>
      </c>
      <c r="AL13" s="243">
        <v>5.5</v>
      </c>
      <c r="AM13" s="243">
        <v>12.1666666666667</v>
      </c>
      <c r="AN13" s="243">
        <v>4.8099999999999996</v>
      </c>
      <c r="AO13" s="243">
        <v>15.5666666666667</v>
      </c>
      <c r="AP13" s="243">
        <v>3.5739999999999998</v>
      </c>
      <c r="AQ13" s="243">
        <v>8.8874999999999993</v>
      </c>
      <c r="AR13" s="243">
        <v>6.6680000000000001</v>
      </c>
    </row>
    <row r="14" spans="1:71" s="235" customFormat="1" x14ac:dyDescent="0.25">
      <c r="A14" s="240">
        <v>43752</v>
      </c>
      <c r="B14" s="241">
        <v>12</v>
      </c>
      <c r="C14" s="241">
        <v>12.2</v>
      </c>
      <c r="D14" s="241">
        <v>12.3</v>
      </c>
      <c r="E14" s="241">
        <v>12.4</v>
      </c>
      <c r="F14" s="241">
        <v>12.7</v>
      </c>
      <c r="G14" s="241">
        <v>12.3</v>
      </c>
      <c r="H14" s="241">
        <v>12</v>
      </c>
      <c r="I14" s="241">
        <v>12</v>
      </c>
      <c r="J14" s="241">
        <v>12.3</v>
      </c>
      <c r="K14" s="241">
        <v>12.8</v>
      </c>
      <c r="L14" s="241">
        <v>12.5</v>
      </c>
      <c r="M14" s="241">
        <v>12.1</v>
      </c>
      <c r="N14" s="241">
        <v>11.7</v>
      </c>
      <c r="O14" s="241">
        <v>11.5</v>
      </c>
      <c r="P14" s="241">
        <v>11.5</v>
      </c>
      <c r="Q14" s="241">
        <v>11.1</v>
      </c>
      <c r="R14" s="241">
        <v>11</v>
      </c>
      <c r="S14" s="241">
        <v>10.5</v>
      </c>
      <c r="T14" s="241">
        <v>10.5</v>
      </c>
      <c r="U14" s="241">
        <v>10.200000000000001</v>
      </c>
      <c r="V14" s="241">
        <v>10.1</v>
      </c>
      <c r="W14" s="241">
        <v>10.200000000000001</v>
      </c>
      <c r="X14" s="241">
        <v>10.4</v>
      </c>
      <c r="Y14" s="241">
        <v>10.5</v>
      </c>
      <c r="Z14" s="235" t="str">
        <f t="shared" si="0"/>
        <v>Monday</v>
      </c>
      <c r="AA14" s="235" t="str">
        <f t="shared" si="1"/>
        <v>October</v>
      </c>
      <c r="AB14" s="235" t="s">
        <v>205</v>
      </c>
      <c r="AC14" s="242">
        <f t="shared" si="2"/>
        <v>11.533333333333331</v>
      </c>
      <c r="AD14" s="235">
        <f>VLOOKUP(A14,'[5]Daily LDZ Demand'!$A$5:$B$4752,2,FALSE)</f>
        <v>7.29</v>
      </c>
      <c r="AF14" s="237"/>
      <c r="AG14" s="243">
        <v>4</v>
      </c>
      <c r="AH14" s="243">
        <v>13.92</v>
      </c>
      <c r="AI14" s="243">
        <v>10.408333333333299</v>
      </c>
      <c r="AJ14" s="243">
        <v>7.91</v>
      </c>
      <c r="AK14" s="243">
        <v>12.304166666666699</v>
      </c>
      <c r="AL14" s="243">
        <v>5.24</v>
      </c>
      <c r="AM14" s="243">
        <v>12.5</v>
      </c>
      <c r="AN14" s="243">
        <v>4.84</v>
      </c>
      <c r="AO14" s="243">
        <v>14.3791666666667</v>
      </c>
      <c r="AP14" s="243">
        <v>3.669</v>
      </c>
      <c r="AQ14" s="243">
        <v>11.7875</v>
      </c>
      <c r="AR14" s="243">
        <v>7.2569999999999997</v>
      </c>
    </row>
    <row r="15" spans="1:71" s="235" customFormat="1" x14ac:dyDescent="0.25">
      <c r="A15" s="240">
        <v>43753</v>
      </c>
      <c r="B15" s="241">
        <v>9.9</v>
      </c>
      <c r="C15" s="241">
        <v>10.4</v>
      </c>
      <c r="D15" s="241">
        <v>10.5</v>
      </c>
      <c r="E15" s="241">
        <v>10.7</v>
      </c>
      <c r="F15" s="241">
        <v>11.5</v>
      </c>
      <c r="G15" s="241">
        <v>11.6</v>
      </c>
      <c r="H15" s="241">
        <v>12.9</v>
      </c>
      <c r="I15" s="241">
        <v>15.1</v>
      </c>
      <c r="J15" s="241">
        <v>16.100000000000001</v>
      </c>
      <c r="K15" s="241">
        <v>16.5</v>
      </c>
      <c r="L15" s="241">
        <v>15.4</v>
      </c>
      <c r="M15" s="241">
        <v>14.7</v>
      </c>
      <c r="N15" s="241">
        <v>14</v>
      </c>
      <c r="O15" s="241">
        <v>12.5</v>
      </c>
      <c r="P15" s="241">
        <v>11.1</v>
      </c>
      <c r="Q15" s="241">
        <v>10.9</v>
      </c>
      <c r="R15" s="241">
        <v>11.7</v>
      </c>
      <c r="S15" s="241">
        <v>13.6</v>
      </c>
      <c r="T15" s="241">
        <v>13.7</v>
      </c>
      <c r="U15" s="241">
        <v>13.9</v>
      </c>
      <c r="V15" s="241">
        <v>13.5</v>
      </c>
      <c r="W15" s="241">
        <v>13.9</v>
      </c>
      <c r="X15" s="241">
        <v>14.2</v>
      </c>
      <c r="Y15" s="241">
        <v>15.2</v>
      </c>
      <c r="Z15" s="235" t="str">
        <f t="shared" si="0"/>
        <v>Tuesday</v>
      </c>
      <c r="AA15" s="235" t="str">
        <f t="shared" si="1"/>
        <v>October</v>
      </c>
      <c r="AB15" s="235" t="s">
        <v>205</v>
      </c>
      <c r="AC15" s="242">
        <f t="shared" si="2"/>
        <v>13.062499999999995</v>
      </c>
      <c r="AD15" s="235">
        <f>VLOOKUP(A15,'[5]Daily LDZ Demand'!$A$5:$B$4752,2,FALSE)</f>
        <v>6.39</v>
      </c>
      <c r="AF15" s="237"/>
      <c r="AG15" s="243">
        <v>4.0166666666666702</v>
      </c>
      <c r="AH15" s="243">
        <v>13.78</v>
      </c>
      <c r="AI15" s="243">
        <v>8.30833333333333</v>
      </c>
      <c r="AJ15" s="243">
        <v>8.41</v>
      </c>
      <c r="AK15" s="243">
        <v>12.9375</v>
      </c>
      <c r="AL15" s="243">
        <v>5.47</v>
      </c>
      <c r="AM15" s="243">
        <v>12.025</v>
      </c>
      <c r="AN15" s="243">
        <v>4.32</v>
      </c>
      <c r="AO15" s="243">
        <v>9.35</v>
      </c>
      <c r="AP15" s="243">
        <v>7.4089999999999998</v>
      </c>
      <c r="AQ15" s="243">
        <v>15.804166666666699</v>
      </c>
      <c r="AR15" s="243">
        <v>5.7060000000000004</v>
      </c>
    </row>
    <row r="16" spans="1:71" s="235" customFormat="1" x14ac:dyDescent="0.25">
      <c r="A16" s="240">
        <v>43754</v>
      </c>
      <c r="B16" s="241">
        <v>14.1</v>
      </c>
      <c r="C16" s="241">
        <v>12.8</v>
      </c>
      <c r="D16" s="241">
        <v>12.3</v>
      </c>
      <c r="E16" s="241">
        <v>11.8</v>
      </c>
      <c r="F16" s="241">
        <v>12.5</v>
      </c>
      <c r="G16" s="241">
        <v>13.5</v>
      </c>
      <c r="H16" s="241">
        <v>14.1</v>
      </c>
      <c r="I16" s="241">
        <v>14</v>
      </c>
      <c r="J16" s="241">
        <v>14.8</v>
      </c>
      <c r="K16" s="241">
        <v>13.9</v>
      </c>
      <c r="L16" s="241">
        <v>14.3</v>
      </c>
      <c r="M16" s="241">
        <v>14</v>
      </c>
      <c r="N16" s="241">
        <v>13.2</v>
      </c>
      <c r="O16" s="241">
        <v>12.3</v>
      </c>
      <c r="P16" s="241">
        <v>11.6</v>
      </c>
      <c r="Q16" s="241">
        <v>11.2</v>
      </c>
      <c r="R16" s="241">
        <v>10</v>
      </c>
      <c r="S16" s="241">
        <v>8.9</v>
      </c>
      <c r="T16" s="241">
        <v>7.6</v>
      </c>
      <c r="U16" s="241">
        <v>5.4</v>
      </c>
      <c r="V16" s="241">
        <v>5.3</v>
      </c>
      <c r="W16" s="241">
        <v>6</v>
      </c>
      <c r="X16" s="241">
        <v>6.6</v>
      </c>
      <c r="Y16" s="241">
        <v>6.2</v>
      </c>
      <c r="Z16" s="235" t="str">
        <f t="shared" si="0"/>
        <v>Wednesday</v>
      </c>
      <c r="AA16" s="235" t="str">
        <f t="shared" si="1"/>
        <v>October</v>
      </c>
      <c r="AB16" s="235" t="s">
        <v>205</v>
      </c>
      <c r="AC16" s="242">
        <f t="shared" si="2"/>
        <v>11.1</v>
      </c>
      <c r="AD16" s="235">
        <f>VLOOKUP(A16,'[5]Daily LDZ Demand'!$A$5:$B$4752,2,FALSE)</f>
        <v>6.26</v>
      </c>
      <c r="AF16" s="237"/>
      <c r="AG16" s="243">
        <v>4.2125000000000004</v>
      </c>
      <c r="AH16" s="243">
        <v>12.41</v>
      </c>
      <c r="AI16" s="243">
        <v>7.2125000000000004</v>
      </c>
      <c r="AJ16" s="243">
        <v>8.68</v>
      </c>
      <c r="AK16" s="243">
        <v>16.091666666666701</v>
      </c>
      <c r="AL16" s="243">
        <v>5.98</v>
      </c>
      <c r="AM16" s="243">
        <v>13.7541666666667</v>
      </c>
      <c r="AN16" s="243">
        <v>4.99</v>
      </c>
      <c r="AO16" s="243">
        <v>12.225</v>
      </c>
      <c r="AP16" s="243">
        <v>6.28</v>
      </c>
      <c r="AQ16" s="243">
        <v>16.149999999999999</v>
      </c>
      <c r="AR16" s="243">
        <v>4.8129999999999997</v>
      </c>
    </row>
    <row r="17" spans="1:44" s="235" customFormat="1" x14ac:dyDescent="0.25">
      <c r="A17" s="240">
        <v>43755</v>
      </c>
      <c r="B17" s="241">
        <v>7</v>
      </c>
      <c r="C17" s="241">
        <v>8.1</v>
      </c>
      <c r="D17" s="241">
        <v>9.7000000000000011</v>
      </c>
      <c r="E17" s="241">
        <v>10.3</v>
      </c>
      <c r="F17" s="241">
        <v>11.3</v>
      </c>
      <c r="G17" s="241">
        <v>13.2</v>
      </c>
      <c r="H17" s="241">
        <v>13.8</v>
      </c>
      <c r="I17" s="241">
        <v>14.2</v>
      </c>
      <c r="J17" s="241">
        <v>15.4</v>
      </c>
      <c r="K17" s="241">
        <v>15.5</v>
      </c>
      <c r="L17" s="241">
        <v>15.1</v>
      </c>
      <c r="M17" s="241">
        <v>14.2</v>
      </c>
      <c r="N17" s="241">
        <v>13.2</v>
      </c>
      <c r="O17" s="241">
        <v>11.5</v>
      </c>
      <c r="P17" s="241">
        <v>11.1</v>
      </c>
      <c r="Q17" s="241">
        <v>11.5</v>
      </c>
      <c r="R17" s="241">
        <v>12.4</v>
      </c>
      <c r="S17" s="241">
        <v>11.7</v>
      </c>
      <c r="T17" s="241">
        <v>11.1</v>
      </c>
      <c r="U17" s="241">
        <v>11.7</v>
      </c>
      <c r="V17" s="241">
        <v>10.7</v>
      </c>
      <c r="W17" s="241">
        <v>10.3</v>
      </c>
      <c r="X17" s="241">
        <v>9.6</v>
      </c>
      <c r="Y17" s="241">
        <v>8.9</v>
      </c>
      <c r="Z17" s="235" t="str">
        <f t="shared" si="0"/>
        <v>Thursday</v>
      </c>
      <c r="AA17" s="235" t="str">
        <f t="shared" si="1"/>
        <v>October</v>
      </c>
      <c r="AB17" s="235" t="s">
        <v>205</v>
      </c>
      <c r="AC17" s="242">
        <f t="shared" si="2"/>
        <v>11.729166666666664</v>
      </c>
      <c r="AD17" s="235">
        <f>VLOOKUP(A17,'[5]Daily LDZ Demand'!$A$5:$B$4752,2,FALSE)</f>
        <v>7.03</v>
      </c>
      <c r="AF17" s="237"/>
      <c r="AG17" s="243">
        <v>4.25416666666667</v>
      </c>
      <c r="AH17" s="243">
        <v>13.3</v>
      </c>
      <c r="AI17" s="243">
        <v>12.945833333333301</v>
      </c>
      <c r="AJ17" s="243">
        <v>7.92</v>
      </c>
      <c r="AK17" s="243">
        <v>16.6875</v>
      </c>
      <c r="AL17" s="243">
        <v>4.76</v>
      </c>
      <c r="AM17" s="243">
        <v>16.5833333333333</v>
      </c>
      <c r="AN17" s="243">
        <v>4.3099999999999996</v>
      </c>
      <c r="AO17" s="243">
        <v>13.3</v>
      </c>
      <c r="AP17" s="243">
        <v>6.0780000000000003</v>
      </c>
      <c r="AQ17" s="243">
        <v>11.9333333333333</v>
      </c>
      <c r="AR17" s="243">
        <v>4.6340000000000003</v>
      </c>
    </row>
    <row r="18" spans="1:44" s="235" customFormat="1" x14ac:dyDescent="0.25">
      <c r="A18" s="240">
        <v>43756</v>
      </c>
      <c r="B18" s="241">
        <v>7.6</v>
      </c>
      <c r="C18" s="241">
        <v>8.5</v>
      </c>
      <c r="D18" s="241">
        <v>10.1</v>
      </c>
      <c r="E18" s="241">
        <v>10.1</v>
      </c>
      <c r="F18" s="241">
        <v>12.3</v>
      </c>
      <c r="G18" s="241">
        <v>11.8</v>
      </c>
      <c r="H18" s="241">
        <v>13.5</v>
      </c>
      <c r="I18" s="241">
        <v>13.6</v>
      </c>
      <c r="J18" s="241">
        <v>14.6</v>
      </c>
      <c r="K18" s="241">
        <v>14.1</v>
      </c>
      <c r="L18" s="241">
        <v>14.6</v>
      </c>
      <c r="M18" s="241">
        <v>12.9</v>
      </c>
      <c r="N18" s="241">
        <v>12.2</v>
      </c>
      <c r="O18" s="241">
        <v>12.4</v>
      </c>
      <c r="P18" s="241">
        <v>12.2</v>
      </c>
      <c r="Q18" s="241">
        <v>11.9</v>
      </c>
      <c r="R18" s="241">
        <v>11.7</v>
      </c>
      <c r="S18" s="241">
        <v>11.2</v>
      </c>
      <c r="T18" s="241">
        <v>11</v>
      </c>
      <c r="U18" s="241">
        <v>10.9</v>
      </c>
      <c r="V18" s="241">
        <v>11</v>
      </c>
      <c r="W18" s="241">
        <v>10.9</v>
      </c>
      <c r="X18" s="241">
        <v>10.1</v>
      </c>
      <c r="Y18" s="241">
        <v>10.200000000000001</v>
      </c>
      <c r="Z18" s="235" t="str">
        <f t="shared" si="0"/>
        <v>Friday</v>
      </c>
      <c r="AA18" s="235" t="str">
        <f t="shared" si="1"/>
        <v>October</v>
      </c>
      <c r="AB18" s="235" t="s">
        <v>205</v>
      </c>
      <c r="AC18" s="242">
        <f t="shared" si="2"/>
        <v>11.641666666666666</v>
      </c>
      <c r="AD18" s="235">
        <f>VLOOKUP(A18,'[5]Daily LDZ Demand'!$A$5:$B$4752,2,FALSE)</f>
        <v>7.33</v>
      </c>
      <c r="AF18" s="237"/>
      <c r="AG18" s="243">
        <v>4.4083333333333297</v>
      </c>
      <c r="AH18" s="243">
        <v>13.7</v>
      </c>
      <c r="AI18" s="243">
        <v>15.4375</v>
      </c>
      <c r="AJ18" s="243">
        <v>6.48</v>
      </c>
      <c r="AK18" s="243">
        <v>13.1</v>
      </c>
      <c r="AL18" s="243">
        <v>5.19</v>
      </c>
      <c r="AM18" s="243">
        <v>14.375</v>
      </c>
      <c r="AN18" s="243">
        <v>4.43</v>
      </c>
      <c r="AO18" s="243">
        <v>15.454166666666699</v>
      </c>
      <c r="AP18" s="243">
        <v>4.718</v>
      </c>
      <c r="AQ18" s="243">
        <v>13.704166666666699</v>
      </c>
      <c r="AR18" s="243">
        <v>5.22</v>
      </c>
    </row>
    <row r="19" spans="1:44" s="235" customFormat="1" x14ac:dyDescent="0.25">
      <c r="A19" s="240">
        <v>43759</v>
      </c>
      <c r="B19" s="241">
        <v>9.7000000000000011</v>
      </c>
      <c r="C19" s="241">
        <v>9.5</v>
      </c>
      <c r="D19" s="241">
        <v>9.6</v>
      </c>
      <c r="E19" s="241">
        <v>9.5</v>
      </c>
      <c r="F19" s="241">
        <v>10</v>
      </c>
      <c r="G19" s="241">
        <v>10.7</v>
      </c>
      <c r="H19" s="241">
        <v>11.3</v>
      </c>
      <c r="I19" s="241">
        <v>11.9</v>
      </c>
      <c r="J19" s="241">
        <v>13.6</v>
      </c>
      <c r="K19" s="241">
        <v>12.5</v>
      </c>
      <c r="L19" s="241">
        <v>12.2</v>
      </c>
      <c r="M19" s="241">
        <v>12.5</v>
      </c>
      <c r="N19" s="241">
        <v>11.7</v>
      </c>
      <c r="O19" s="241">
        <v>11.4</v>
      </c>
      <c r="P19" s="241">
        <v>11.1</v>
      </c>
      <c r="Q19" s="241">
        <v>10.5</v>
      </c>
      <c r="R19" s="241">
        <v>9.3000000000000007</v>
      </c>
      <c r="S19" s="241">
        <v>8.6</v>
      </c>
      <c r="T19" s="241">
        <v>7.9</v>
      </c>
      <c r="U19" s="241">
        <v>5.9</v>
      </c>
      <c r="V19" s="241">
        <v>5.8</v>
      </c>
      <c r="W19" s="241">
        <v>4.5</v>
      </c>
      <c r="X19" s="241">
        <v>3.2</v>
      </c>
      <c r="Y19" s="241">
        <v>2.9</v>
      </c>
      <c r="Z19" s="235" t="str">
        <f t="shared" si="0"/>
        <v>Monday</v>
      </c>
      <c r="AA19" s="235" t="str">
        <f t="shared" si="1"/>
        <v>October</v>
      </c>
      <c r="AB19" s="235" t="s">
        <v>205</v>
      </c>
      <c r="AC19" s="242">
        <f t="shared" si="2"/>
        <v>9.4083333333333332</v>
      </c>
      <c r="AD19" s="235">
        <f>VLOOKUP(A19,'[5]Daily LDZ Demand'!$A$5:$B$4752,2,FALSE)</f>
        <v>8.0500000000000007</v>
      </c>
      <c r="AF19" s="237"/>
      <c r="AG19" s="243">
        <v>4.4166666666666696</v>
      </c>
      <c r="AH19" s="243">
        <v>10.85</v>
      </c>
      <c r="AI19" s="243">
        <v>13.795833333333301</v>
      </c>
      <c r="AJ19" s="243">
        <v>6.36</v>
      </c>
      <c r="AK19" s="243">
        <v>8.6958333333333293</v>
      </c>
      <c r="AL19" s="243">
        <v>6.88</v>
      </c>
      <c r="AM19" s="243">
        <v>15.079166666666699</v>
      </c>
      <c r="AN19" s="243">
        <v>4.6500000000000004</v>
      </c>
      <c r="AO19" s="243">
        <v>13.741666666666699</v>
      </c>
      <c r="AP19" s="243">
        <v>4.4960000000000004</v>
      </c>
      <c r="AQ19" s="243">
        <v>11.4625</v>
      </c>
      <c r="AR19" s="243">
        <v>5.89</v>
      </c>
    </row>
    <row r="20" spans="1:44" s="235" customFormat="1" x14ac:dyDescent="0.25">
      <c r="A20" s="240">
        <v>43760</v>
      </c>
      <c r="B20" s="241">
        <v>2.2000000000000002</v>
      </c>
      <c r="C20" s="241">
        <v>2.7</v>
      </c>
      <c r="D20" s="241">
        <v>1.5</v>
      </c>
      <c r="E20" s="241">
        <v>2.4</v>
      </c>
      <c r="F20" s="241">
        <v>5.4</v>
      </c>
      <c r="G20" s="241">
        <v>11.1</v>
      </c>
      <c r="H20" s="241">
        <v>13.8</v>
      </c>
      <c r="I20" s="241">
        <v>13.1</v>
      </c>
      <c r="J20" s="241">
        <v>13.6</v>
      </c>
      <c r="K20" s="241">
        <v>13.5</v>
      </c>
      <c r="L20" s="241">
        <v>14.2</v>
      </c>
      <c r="M20" s="241">
        <v>13.8</v>
      </c>
      <c r="N20" s="241">
        <v>12</v>
      </c>
      <c r="O20" s="241">
        <v>10</v>
      </c>
      <c r="P20" s="241">
        <v>8.6</v>
      </c>
      <c r="Q20" s="241">
        <v>6.7</v>
      </c>
      <c r="R20" s="241">
        <v>5.5</v>
      </c>
      <c r="S20" s="241">
        <v>5.4</v>
      </c>
      <c r="T20" s="241">
        <v>4.6000000000000005</v>
      </c>
      <c r="U20" s="241">
        <v>3.7</v>
      </c>
      <c r="V20" s="241">
        <v>3.2</v>
      </c>
      <c r="W20" s="241">
        <v>2.5</v>
      </c>
      <c r="X20" s="241">
        <v>2.6</v>
      </c>
      <c r="Y20" s="241">
        <v>1.4</v>
      </c>
      <c r="Z20" s="235" t="str">
        <f t="shared" si="0"/>
        <v>Tuesday</v>
      </c>
      <c r="AA20" s="235" t="str">
        <f t="shared" si="1"/>
        <v>October</v>
      </c>
      <c r="AB20" s="235" t="s">
        <v>205</v>
      </c>
      <c r="AC20" s="242">
        <f t="shared" si="2"/>
        <v>7.2291666666666652</v>
      </c>
      <c r="AD20" s="235">
        <f>VLOOKUP(A20,'[5]Daily LDZ Demand'!$A$5:$B$4752,2,FALSE)</f>
        <v>7.84</v>
      </c>
      <c r="AF20" s="237"/>
      <c r="AG20" s="243">
        <v>4.5916666666666703</v>
      </c>
      <c r="AH20" s="243">
        <v>12.84</v>
      </c>
      <c r="AI20" s="243">
        <v>11.9416666666667</v>
      </c>
      <c r="AJ20" s="243">
        <v>6.84</v>
      </c>
      <c r="AK20" s="243">
        <v>10.158333333333299</v>
      </c>
      <c r="AL20" s="243">
        <v>8.0399999999999991</v>
      </c>
      <c r="AM20" s="243">
        <v>13.345833333333299</v>
      </c>
      <c r="AN20" s="243">
        <v>4.51</v>
      </c>
      <c r="AO20" s="243">
        <v>12.65</v>
      </c>
      <c r="AP20" s="243">
        <v>5.9059999999999997</v>
      </c>
      <c r="AQ20" s="243">
        <v>12.3</v>
      </c>
      <c r="AR20" s="243">
        <v>5.6760000000000002</v>
      </c>
    </row>
    <row r="21" spans="1:44" s="235" customFormat="1" x14ac:dyDescent="0.25">
      <c r="A21" s="240">
        <v>43761</v>
      </c>
      <c r="B21" s="241">
        <v>2.1</v>
      </c>
      <c r="C21" s="241">
        <v>2.3000000000000003</v>
      </c>
      <c r="D21" s="241">
        <v>2.6</v>
      </c>
      <c r="E21" s="241">
        <v>2.8</v>
      </c>
      <c r="F21" s="241">
        <v>3.9</v>
      </c>
      <c r="G21" s="241">
        <v>5.4</v>
      </c>
      <c r="H21" s="241">
        <v>6.6</v>
      </c>
      <c r="I21" s="241">
        <v>9.3000000000000007</v>
      </c>
      <c r="J21" s="241">
        <v>11.5</v>
      </c>
      <c r="K21" s="241">
        <v>12.4</v>
      </c>
      <c r="L21" s="241">
        <v>12.4</v>
      </c>
      <c r="M21" s="241">
        <v>12.4</v>
      </c>
      <c r="N21" s="241">
        <v>12.1</v>
      </c>
      <c r="O21" s="241">
        <v>12.1</v>
      </c>
      <c r="P21" s="241">
        <v>12</v>
      </c>
      <c r="Q21" s="241">
        <v>11.5</v>
      </c>
      <c r="R21" s="241">
        <v>11.2</v>
      </c>
      <c r="S21" s="241">
        <v>11.1</v>
      </c>
      <c r="T21" s="241">
        <v>11.1</v>
      </c>
      <c r="U21" s="241">
        <v>10.9</v>
      </c>
      <c r="V21" s="241">
        <v>10.8</v>
      </c>
      <c r="W21" s="241">
        <v>10.7</v>
      </c>
      <c r="X21" s="241">
        <v>10.5</v>
      </c>
      <c r="Y21" s="241">
        <v>9.8000000000000007</v>
      </c>
      <c r="Z21" s="235" t="str">
        <f t="shared" si="0"/>
        <v>Wednesday</v>
      </c>
      <c r="AA21" s="235" t="str">
        <f t="shared" si="1"/>
        <v>October</v>
      </c>
      <c r="AB21" s="235" t="s">
        <v>205</v>
      </c>
      <c r="AC21" s="242">
        <f t="shared" si="2"/>
        <v>9.0624999999999982</v>
      </c>
      <c r="AD21" s="235">
        <f>VLOOKUP(A21,'[5]Daily LDZ Demand'!$A$5:$B$4752,2,FALSE)</f>
        <v>8.3000000000000007</v>
      </c>
      <c r="AF21" s="237"/>
      <c r="AG21" s="243">
        <v>4.62916666666667</v>
      </c>
      <c r="AH21" s="243">
        <v>14.56</v>
      </c>
      <c r="AI21" s="243">
        <v>10.345833333333299</v>
      </c>
      <c r="AJ21" s="243">
        <v>7.37</v>
      </c>
      <c r="AK21" s="243">
        <v>11.862500000000001</v>
      </c>
      <c r="AL21" s="243">
        <v>6.49</v>
      </c>
      <c r="AM21" s="243">
        <v>14.862500000000001</v>
      </c>
      <c r="AN21" s="243">
        <v>4.82</v>
      </c>
      <c r="AO21" s="243">
        <v>10.3083333333333</v>
      </c>
      <c r="AP21" s="243">
        <v>5.8579999999999997</v>
      </c>
      <c r="AQ21" s="243">
        <v>11.345833333333299</v>
      </c>
      <c r="AR21" s="243">
        <v>5.8849999999999998</v>
      </c>
    </row>
    <row r="22" spans="1:44" s="235" customFormat="1" x14ac:dyDescent="0.25">
      <c r="A22" s="240">
        <v>43762</v>
      </c>
      <c r="B22" s="241">
        <v>9.1</v>
      </c>
      <c r="C22" s="241">
        <v>8.8000000000000007</v>
      </c>
      <c r="D22" s="241">
        <v>8.9</v>
      </c>
      <c r="E22" s="241">
        <v>9.4</v>
      </c>
      <c r="F22" s="241">
        <v>9.9</v>
      </c>
      <c r="G22" s="241">
        <v>10.9</v>
      </c>
      <c r="H22" s="241">
        <v>11.9</v>
      </c>
      <c r="I22" s="241">
        <v>13.1</v>
      </c>
      <c r="J22" s="241">
        <v>13.7</v>
      </c>
      <c r="K22" s="241">
        <v>14.1</v>
      </c>
      <c r="L22" s="241">
        <v>14.6</v>
      </c>
      <c r="M22" s="241">
        <v>14</v>
      </c>
      <c r="N22" s="241">
        <v>12</v>
      </c>
      <c r="O22" s="241">
        <v>11.1</v>
      </c>
      <c r="P22" s="241">
        <v>10.3</v>
      </c>
      <c r="Q22" s="241">
        <v>8.1999999999999993</v>
      </c>
      <c r="R22" s="241">
        <v>8.8000000000000007</v>
      </c>
      <c r="S22" s="241">
        <v>11.2</v>
      </c>
      <c r="T22" s="241">
        <v>11.1</v>
      </c>
      <c r="U22" s="241">
        <v>11.1</v>
      </c>
      <c r="V22" s="241">
        <v>11.3</v>
      </c>
      <c r="W22" s="241">
        <v>11.2</v>
      </c>
      <c r="X22" s="241">
        <v>11.1</v>
      </c>
      <c r="Y22" s="241">
        <v>11.3</v>
      </c>
      <c r="Z22" s="235" t="str">
        <f t="shared" si="0"/>
        <v>Thursday</v>
      </c>
      <c r="AA22" s="235" t="str">
        <f t="shared" si="1"/>
        <v>October</v>
      </c>
      <c r="AB22" s="235" t="s">
        <v>205</v>
      </c>
      <c r="AC22" s="242">
        <f t="shared" si="2"/>
        <v>11.129166666666665</v>
      </c>
      <c r="AD22" s="235">
        <f>VLOOKUP(A22,'[5]Daily LDZ Demand'!$A$5:$B$4752,2,FALSE)</f>
        <v>7.61</v>
      </c>
      <c r="AF22" s="237"/>
      <c r="AG22" s="243">
        <v>4.6333333333333302</v>
      </c>
      <c r="AH22" s="243">
        <v>13.28</v>
      </c>
      <c r="AI22" s="243">
        <v>9.85</v>
      </c>
      <c r="AJ22" s="243">
        <v>8.7200000000000006</v>
      </c>
      <c r="AK22" s="243">
        <v>14.8333333333333</v>
      </c>
      <c r="AL22" s="243">
        <v>6.37</v>
      </c>
      <c r="AM22" s="243">
        <v>15.345833333333299</v>
      </c>
      <c r="AN22" s="243">
        <v>4.21</v>
      </c>
      <c r="AO22" s="243">
        <v>11.074999999999999</v>
      </c>
      <c r="AP22" s="243">
        <v>6.1340000000000003</v>
      </c>
      <c r="AQ22" s="243">
        <v>14.1666666666667</v>
      </c>
      <c r="AR22" s="243">
        <v>5.6980000000000004</v>
      </c>
    </row>
    <row r="23" spans="1:44" s="235" customFormat="1" x14ac:dyDescent="0.25">
      <c r="A23" s="240">
        <v>43763</v>
      </c>
      <c r="B23" s="241">
        <v>11.5</v>
      </c>
      <c r="C23" s="241">
        <v>11.7</v>
      </c>
      <c r="D23" s="241">
        <v>11.5</v>
      </c>
      <c r="E23" s="241">
        <v>11.7</v>
      </c>
      <c r="F23" s="241">
        <v>13.4</v>
      </c>
      <c r="G23" s="241">
        <v>14.4</v>
      </c>
      <c r="H23" s="241">
        <v>13.3</v>
      </c>
      <c r="I23" s="241">
        <v>15.2</v>
      </c>
      <c r="J23" s="241">
        <v>16.100000000000001</v>
      </c>
      <c r="K23" s="241">
        <v>16.100000000000001</v>
      </c>
      <c r="L23" s="241">
        <v>16.100000000000001</v>
      </c>
      <c r="M23" s="241">
        <v>16.100000000000001</v>
      </c>
      <c r="N23" s="241">
        <v>14.8</v>
      </c>
      <c r="O23" s="241">
        <v>14.8</v>
      </c>
      <c r="P23" s="241">
        <v>15.2</v>
      </c>
      <c r="Q23" s="241">
        <v>15.2</v>
      </c>
      <c r="R23" s="241">
        <v>15.3</v>
      </c>
      <c r="S23" s="241">
        <v>15.5</v>
      </c>
      <c r="T23" s="241">
        <v>15.6</v>
      </c>
      <c r="U23" s="241">
        <v>15.6</v>
      </c>
      <c r="V23" s="241">
        <v>15.9</v>
      </c>
      <c r="W23" s="241">
        <v>16</v>
      </c>
      <c r="X23" s="241">
        <v>15.9</v>
      </c>
      <c r="Y23" s="241">
        <v>15.8</v>
      </c>
      <c r="Z23" s="235" t="str">
        <f t="shared" si="0"/>
        <v>Friday</v>
      </c>
      <c r="AA23" s="235" t="str">
        <f t="shared" si="1"/>
        <v>October</v>
      </c>
      <c r="AB23" s="235" t="s">
        <v>205</v>
      </c>
      <c r="AC23" s="242">
        <f t="shared" si="2"/>
        <v>14.695833333333333</v>
      </c>
      <c r="AD23" s="235">
        <f>VLOOKUP(A23,'[5]Daily LDZ Demand'!$A$5:$B$4752,2,FALSE)</f>
        <v>7.6</v>
      </c>
      <c r="AF23" s="237"/>
      <c r="AG23" s="243">
        <v>4.7125000000000004</v>
      </c>
      <c r="AH23" s="243">
        <v>13.61</v>
      </c>
      <c r="AI23" s="243">
        <v>10.8708333333333</v>
      </c>
      <c r="AJ23" s="243">
        <v>8.81</v>
      </c>
      <c r="AK23" s="243">
        <v>15.0833333333333</v>
      </c>
      <c r="AL23" s="243">
        <v>5.89</v>
      </c>
      <c r="AM23" s="243">
        <v>16.879166666666698</v>
      </c>
      <c r="AN23" s="243">
        <v>4.22</v>
      </c>
      <c r="AO23" s="243">
        <v>11.05</v>
      </c>
      <c r="AP23" s="243">
        <v>5.5030000000000001</v>
      </c>
      <c r="AQ23" s="243">
        <v>12.883333333333301</v>
      </c>
      <c r="AR23" s="243">
        <v>5.2140000000000004</v>
      </c>
    </row>
    <row r="24" spans="1:44" s="235" customFormat="1" x14ac:dyDescent="0.25">
      <c r="A24" s="240">
        <v>43766</v>
      </c>
      <c r="B24" s="241">
        <v>-0.6</v>
      </c>
      <c r="C24" s="241">
        <v>-1.2</v>
      </c>
      <c r="D24" s="241">
        <v>-0.4</v>
      </c>
      <c r="E24" s="241">
        <v>1.6</v>
      </c>
      <c r="F24" s="241">
        <v>4.6000000000000005</v>
      </c>
      <c r="G24" s="241">
        <v>7.3</v>
      </c>
      <c r="H24" s="241">
        <v>9</v>
      </c>
      <c r="I24" s="241">
        <v>10</v>
      </c>
      <c r="J24" s="241">
        <v>9.6</v>
      </c>
      <c r="K24" s="241">
        <v>9.4</v>
      </c>
      <c r="L24" s="241">
        <v>8.9</v>
      </c>
      <c r="M24" s="241">
        <v>8.3000000000000007</v>
      </c>
      <c r="N24" s="241">
        <v>8.1</v>
      </c>
      <c r="O24" s="241">
        <v>7.8</v>
      </c>
      <c r="P24" s="241">
        <v>7.6</v>
      </c>
      <c r="Q24" s="241">
        <v>7.5</v>
      </c>
      <c r="R24" s="241">
        <v>7.9</v>
      </c>
      <c r="S24" s="241">
        <v>8.3000000000000007</v>
      </c>
      <c r="T24" s="241">
        <v>8.3000000000000007</v>
      </c>
      <c r="U24" s="241">
        <v>8.1</v>
      </c>
      <c r="V24" s="241">
        <v>8</v>
      </c>
      <c r="W24" s="241">
        <v>7.8</v>
      </c>
      <c r="X24" s="241">
        <v>7.8</v>
      </c>
      <c r="Y24" s="241">
        <v>7.8</v>
      </c>
      <c r="Z24" s="235" t="str">
        <f t="shared" si="0"/>
        <v>Monday</v>
      </c>
      <c r="AA24" s="235" t="str">
        <f t="shared" si="1"/>
        <v>October</v>
      </c>
      <c r="AB24" s="235" t="s">
        <v>205</v>
      </c>
      <c r="AC24" s="242">
        <f t="shared" si="2"/>
        <v>6.7291666666666679</v>
      </c>
      <c r="AD24" s="235">
        <f>VLOOKUP(A24,'[5]Daily LDZ Demand'!$A$5:$B$4752,2,FALSE)</f>
        <v>10.94</v>
      </c>
      <c r="AF24" s="237"/>
      <c r="AG24" s="243">
        <v>4.7874999999999996</v>
      </c>
      <c r="AH24" s="243">
        <v>12.95</v>
      </c>
      <c r="AI24" s="243">
        <v>10.216666666666701</v>
      </c>
      <c r="AJ24" s="243">
        <v>9.68</v>
      </c>
      <c r="AK24" s="243">
        <v>14.9791666666667</v>
      </c>
      <c r="AL24" s="243">
        <v>6.13</v>
      </c>
      <c r="AM24" s="243">
        <v>14.8791666666667</v>
      </c>
      <c r="AN24" s="243">
        <v>4.1500000000000004</v>
      </c>
      <c r="AO24" s="243">
        <v>11.158333333333299</v>
      </c>
      <c r="AP24" s="243">
        <v>5.9939999999999998</v>
      </c>
      <c r="AQ24" s="243">
        <v>13.725</v>
      </c>
      <c r="AR24" s="243">
        <v>5.5510000000000002</v>
      </c>
    </row>
    <row r="25" spans="1:44" s="235" customFormat="1" x14ac:dyDescent="0.25">
      <c r="A25" s="240">
        <v>43767</v>
      </c>
      <c r="B25" s="241">
        <v>7.7</v>
      </c>
      <c r="C25" s="241">
        <v>7.6</v>
      </c>
      <c r="D25" s="241">
        <v>7.7</v>
      </c>
      <c r="E25" s="241">
        <v>7.9</v>
      </c>
      <c r="F25" s="241">
        <v>8.4</v>
      </c>
      <c r="G25" s="241">
        <v>9.4</v>
      </c>
      <c r="H25" s="241">
        <v>9.5</v>
      </c>
      <c r="I25" s="241">
        <v>10</v>
      </c>
      <c r="J25" s="241">
        <v>10.6</v>
      </c>
      <c r="K25" s="241">
        <v>10.5</v>
      </c>
      <c r="L25" s="241">
        <v>10.5</v>
      </c>
      <c r="M25" s="241">
        <v>10.200000000000001</v>
      </c>
      <c r="N25" s="241">
        <v>10</v>
      </c>
      <c r="O25" s="241">
        <v>9.8000000000000007</v>
      </c>
      <c r="P25" s="241">
        <v>9.9</v>
      </c>
      <c r="Q25" s="241">
        <v>9.7000000000000011</v>
      </c>
      <c r="R25" s="241">
        <v>9.3000000000000007</v>
      </c>
      <c r="S25" s="241">
        <v>9</v>
      </c>
      <c r="T25" s="241">
        <v>8.9</v>
      </c>
      <c r="U25" s="241">
        <v>9.5</v>
      </c>
      <c r="V25" s="241">
        <v>8.9</v>
      </c>
      <c r="W25" s="241">
        <v>8.9</v>
      </c>
      <c r="X25" s="241">
        <v>8.9</v>
      </c>
      <c r="Y25" s="241">
        <v>8.7000000000000011</v>
      </c>
      <c r="Z25" s="235" t="str">
        <f t="shared" si="0"/>
        <v>Tuesday</v>
      </c>
      <c r="AA25" s="235" t="str">
        <f t="shared" si="1"/>
        <v>October</v>
      </c>
      <c r="AB25" s="235" t="s">
        <v>205</v>
      </c>
      <c r="AC25" s="242">
        <f t="shared" si="2"/>
        <v>9.2291666666666661</v>
      </c>
      <c r="AD25" s="235">
        <f>VLOOKUP(A25,'[5]Daily LDZ Demand'!$A$5:$B$4752,2,FALSE)</f>
        <v>10.79</v>
      </c>
      <c r="AF25" s="237"/>
      <c r="AG25" s="243">
        <v>4.9749999999999996</v>
      </c>
      <c r="AH25" s="243">
        <v>12.74</v>
      </c>
      <c r="AI25" s="243">
        <v>14.1875</v>
      </c>
      <c r="AJ25" s="243">
        <v>8.68</v>
      </c>
      <c r="AK25" s="243">
        <v>13</v>
      </c>
      <c r="AL25" s="243">
        <v>6.17</v>
      </c>
      <c r="AM25" s="243">
        <v>14.0625</v>
      </c>
      <c r="AN25" s="243">
        <v>4.6900000000000004</v>
      </c>
      <c r="AO25" s="243">
        <v>10.9</v>
      </c>
      <c r="AP25" s="243">
        <v>6.08</v>
      </c>
      <c r="AQ25" s="243">
        <v>12.695833333333301</v>
      </c>
      <c r="AR25" s="243">
        <v>5.4260000000000002</v>
      </c>
    </row>
    <row r="26" spans="1:44" s="235" customFormat="1" x14ac:dyDescent="0.25">
      <c r="A26" s="240">
        <v>43768</v>
      </c>
      <c r="B26" s="241">
        <v>8.7000000000000011</v>
      </c>
      <c r="C26" s="241">
        <v>9.1</v>
      </c>
      <c r="D26" s="241">
        <v>8.9</v>
      </c>
      <c r="E26" s="241">
        <v>9.6</v>
      </c>
      <c r="F26" s="241">
        <v>9.9</v>
      </c>
      <c r="G26" s="241">
        <v>10.6</v>
      </c>
      <c r="H26" s="241">
        <v>11</v>
      </c>
      <c r="I26" s="241">
        <v>11.3</v>
      </c>
      <c r="J26" s="241">
        <v>11.1</v>
      </c>
      <c r="K26" s="241">
        <v>10.1</v>
      </c>
      <c r="L26" s="241">
        <v>9.6</v>
      </c>
      <c r="M26" s="241">
        <v>9.1</v>
      </c>
      <c r="N26" s="241">
        <v>8.9</v>
      </c>
      <c r="O26" s="241">
        <v>8.6</v>
      </c>
      <c r="P26" s="241">
        <v>8.3000000000000007</v>
      </c>
      <c r="Q26" s="241">
        <v>8.3000000000000007</v>
      </c>
      <c r="R26" s="241">
        <v>8.4</v>
      </c>
      <c r="S26" s="241">
        <v>8.6</v>
      </c>
      <c r="T26" s="241">
        <v>8.9</v>
      </c>
      <c r="U26" s="241">
        <v>9</v>
      </c>
      <c r="V26" s="241">
        <v>9</v>
      </c>
      <c r="W26" s="241">
        <v>9</v>
      </c>
      <c r="X26" s="241">
        <v>8.9</v>
      </c>
      <c r="Y26" s="241">
        <v>8.8000000000000007</v>
      </c>
      <c r="Z26" s="235" t="str">
        <f t="shared" si="0"/>
        <v>Wednesday</v>
      </c>
      <c r="AA26" s="235" t="str">
        <f t="shared" si="1"/>
        <v>October</v>
      </c>
      <c r="AB26" s="235" t="s">
        <v>205</v>
      </c>
      <c r="AC26" s="242">
        <f t="shared" si="2"/>
        <v>9.3208333333333346</v>
      </c>
      <c r="AD26" s="235">
        <f>VLOOKUP(A26,'[5]Daily LDZ Demand'!$A$5:$B$4752,2,FALSE)</f>
        <v>10.47</v>
      </c>
      <c r="AF26" s="237"/>
      <c r="AG26" s="243">
        <v>5.0208333333333304</v>
      </c>
      <c r="AH26" s="243">
        <v>12.78</v>
      </c>
      <c r="AI26" s="243">
        <v>15.0208333333333</v>
      </c>
      <c r="AJ26" s="243">
        <v>7.11</v>
      </c>
      <c r="AK26" s="243">
        <v>7.2874999999999996</v>
      </c>
      <c r="AL26" s="243">
        <v>8.7100000000000009</v>
      </c>
      <c r="AM26" s="243">
        <v>11.366666666666699</v>
      </c>
      <c r="AN26" s="243">
        <v>5.73</v>
      </c>
      <c r="AO26" s="243">
        <v>12.9</v>
      </c>
      <c r="AP26" s="243">
        <v>6.0650000000000004</v>
      </c>
      <c r="AQ26" s="243">
        <v>11.0041666666667</v>
      </c>
      <c r="AR26" s="243">
        <v>5.7919999999999998</v>
      </c>
    </row>
    <row r="27" spans="1:44" s="235" customFormat="1" x14ac:dyDescent="0.25">
      <c r="A27" s="240">
        <v>43769</v>
      </c>
      <c r="B27" s="241">
        <v>8.7000000000000011</v>
      </c>
      <c r="C27" s="241">
        <v>8.7000000000000011</v>
      </c>
      <c r="D27" s="241">
        <v>9</v>
      </c>
      <c r="E27" s="241">
        <v>9</v>
      </c>
      <c r="F27" s="241">
        <v>9.4</v>
      </c>
      <c r="G27" s="241">
        <v>9.9</v>
      </c>
      <c r="H27" s="241">
        <v>10.1</v>
      </c>
      <c r="I27" s="241">
        <v>10.200000000000001</v>
      </c>
      <c r="J27" s="241">
        <v>10.3</v>
      </c>
      <c r="K27" s="241">
        <v>10.5</v>
      </c>
      <c r="L27" s="241">
        <v>10.3</v>
      </c>
      <c r="M27" s="241">
        <v>10.4</v>
      </c>
      <c r="N27" s="241">
        <v>10.5</v>
      </c>
      <c r="O27" s="241">
        <v>10.5</v>
      </c>
      <c r="P27" s="241">
        <v>10.8</v>
      </c>
      <c r="Q27" s="241">
        <v>10.7</v>
      </c>
      <c r="R27" s="241">
        <v>11.3</v>
      </c>
      <c r="S27" s="241">
        <v>12</v>
      </c>
      <c r="T27" s="241">
        <v>12.5</v>
      </c>
      <c r="U27" s="241">
        <v>12.9</v>
      </c>
      <c r="V27" s="241">
        <v>12.7</v>
      </c>
      <c r="W27" s="241">
        <v>13.1</v>
      </c>
      <c r="X27" s="241">
        <v>13.4</v>
      </c>
      <c r="Y27" s="241">
        <v>13.2</v>
      </c>
      <c r="Z27" s="235" t="str">
        <f t="shared" si="0"/>
        <v>Thursday</v>
      </c>
      <c r="AA27" s="235" t="str">
        <f t="shared" si="1"/>
        <v>October</v>
      </c>
      <c r="AB27" s="235" t="s">
        <v>205</v>
      </c>
      <c r="AC27" s="242">
        <f t="shared" si="2"/>
        <v>10.8375</v>
      </c>
      <c r="AD27" s="235">
        <f>VLOOKUP(A27,'[5]Daily LDZ Demand'!$A$5:$B$4752,2,FALSE)</f>
        <v>9.58</v>
      </c>
      <c r="AF27" s="237"/>
      <c r="AG27" s="243">
        <v>5.1875</v>
      </c>
      <c r="AH27" s="243">
        <v>13.74</v>
      </c>
      <c r="AI27" s="243">
        <v>10.170833333333301</v>
      </c>
      <c r="AJ27" s="243">
        <v>7.93</v>
      </c>
      <c r="AK27" s="243">
        <v>5.7416666666666698</v>
      </c>
      <c r="AL27" s="243">
        <v>10.050000000000001</v>
      </c>
      <c r="AM27" s="243">
        <v>12.570833333333301</v>
      </c>
      <c r="AN27" s="243">
        <v>6.45</v>
      </c>
      <c r="AO27" s="243">
        <v>11.2875</v>
      </c>
      <c r="AP27" s="243">
        <v>6.0650000000000004</v>
      </c>
      <c r="AQ27" s="243">
        <v>10.75</v>
      </c>
      <c r="AR27" s="243">
        <v>5.7380000000000004</v>
      </c>
    </row>
    <row r="28" spans="1:44" s="235" customFormat="1" x14ac:dyDescent="0.25">
      <c r="A28" s="240">
        <v>43770</v>
      </c>
      <c r="B28" s="241">
        <v>13.5</v>
      </c>
      <c r="C28" s="241">
        <v>13.8</v>
      </c>
      <c r="D28" s="241">
        <v>13.9</v>
      </c>
      <c r="E28" s="241">
        <v>15</v>
      </c>
      <c r="F28" s="241">
        <v>14.6</v>
      </c>
      <c r="G28" s="241">
        <v>14.7</v>
      </c>
      <c r="H28" s="241">
        <v>14.9</v>
      </c>
      <c r="I28" s="241">
        <v>15.2</v>
      </c>
      <c r="J28" s="241">
        <v>14.6</v>
      </c>
      <c r="K28" s="241">
        <v>15.1</v>
      </c>
      <c r="L28" s="241">
        <v>15.1</v>
      </c>
      <c r="M28" s="241">
        <v>15.2</v>
      </c>
      <c r="N28" s="241">
        <v>15</v>
      </c>
      <c r="O28" s="241">
        <v>15.3</v>
      </c>
      <c r="P28" s="241">
        <v>15.1</v>
      </c>
      <c r="Q28" s="241">
        <v>15.3</v>
      </c>
      <c r="R28" s="241">
        <v>14.5</v>
      </c>
      <c r="S28" s="241">
        <v>14.2</v>
      </c>
      <c r="T28" s="241">
        <v>13.2</v>
      </c>
      <c r="U28" s="241">
        <v>12.6</v>
      </c>
      <c r="V28" s="241">
        <v>12.1</v>
      </c>
      <c r="W28" s="241">
        <v>11.1</v>
      </c>
      <c r="X28" s="241">
        <v>10.7</v>
      </c>
      <c r="Y28" s="241">
        <v>10.1</v>
      </c>
      <c r="Z28" s="235" t="str">
        <f t="shared" si="0"/>
        <v>Friday</v>
      </c>
      <c r="AA28" s="235" t="str">
        <f t="shared" si="1"/>
        <v>November</v>
      </c>
      <c r="AB28" s="235" t="s">
        <v>205</v>
      </c>
      <c r="AC28" s="242">
        <f t="shared" si="2"/>
        <v>13.950000000000003</v>
      </c>
      <c r="AD28" s="235">
        <f>VLOOKUP(A28,'[5]Daily LDZ Demand'!$A$5:$B$4752,2,FALSE)</f>
        <v>7.61</v>
      </c>
      <c r="AF28" s="237"/>
      <c r="AG28" s="243">
        <v>5.2041666666666702</v>
      </c>
      <c r="AH28" s="243">
        <v>14.61</v>
      </c>
      <c r="AI28" s="243">
        <v>5.4666666666666703</v>
      </c>
      <c r="AJ28" s="243">
        <v>10.3</v>
      </c>
      <c r="AK28" s="243">
        <v>5.8833333333333302</v>
      </c>
      <c r="AL28" s="243">
        <v>11.08</v>
      </c>
      <c r="AM28" s="243">
        <v>9.7833333333333297</v>
      </c>
      <c r="AN28" s="243">
        <v>6.52</v>
      </c>
      <c r="AO28" s="243">
        <v>9.6041666666666696</v>
      </c>
      <c r="AP28" s="243">
        <v>7.891</v>
      </c>
      <c r="AQ28" s="243">
        <v>11.866666666666699</v>
      </c>
      <c r="AR28" s="243">
        <v>6.2119999999999997</v>
      </c>
    </row>
    <row r="29" spans="1:44" s="235" customFormat="1" x14ac:dyDescent="0.25">
      <c r="A29" s="240">
        <v>43773</v>
      </c>
      <c r="B29" s="241">
        <v>8.8000000000000007</v>
      </c>
      <c r="C29" s="241">
        <v>7.2</v>
      </c>
      <c r="D29" s="241">
        <v>6.9</v>
      </c>
      <c r="E29" s="241">
        <v>8</v>
      </c>
      <c r="F29" s="241">
        <v>11.1</v>
      </c>
      <c r="G29" s="241">
        <v>10.9</v>
      </c>
      <c r="H29" s="241">
        <v>12.5</v>
      </c>
      <c r="I29" s="241">
        <v>12.8</v>
      </c>
      <c r="J29" s="241">
        <v>12.5</v>
      </c>
      <c r="K29" s="241">
        <v>11.2</v>
      </c>
      <c r="L29" s="241">
        <v>11.1</v>
      </c>
      <c r="M29" s="241">
        <v>9.5</v>
      </c>
      <c r="N29" s="241">
        <v>8.9</v>
      </c>
      <c r="O29" s="241">
        <v>8.6</v>
      </c>
      <c r="P29" s="241">
        <v>8.1999999999999993</v>
      </c>
      <c r="Q29" s="241">
        <v>8.4</v>
      </c>
      <c r="R29" s="241">
        <v>8.7000000000000011</v>
      </c>
      <c r="S29" s="241">
        <v>9.2000000000000011</v>
      </c>
      <c r="T29" s="241">
        <v>9</v>
      </c>
      <c r="U29" s="241">
        <v>9.3000000000000007</v>
      </c>
      <c r="V29" s="241">
        <v>9.5</v>
      </c>
      <c r="W29" s="241">
        <v>9.7000000000000011</v>
      </c>
      <c r="X29" s="241">
        <v>9.1</v>
      </c>
      <c r="Y29" s="241">
        <v>8.9</v>
      </c>
      <c r="Z29" s="235" t="str">
        <f t="shared" si="0"/>
        <v>Monday</v>
      </c>
      <c r="AA29" s="235" t="str">
        <f t="shared" si="1"/>
        <v>November</v>
      </c>
      <c r="AB29" s="235" t="s">
        <v>205</v>
      </c>
      <c r="AC29" s="242">
        <f t="shared" si="2"/>
        <v>9.5833333333333321</v>
      </c>
      <c r="AD29" s="235">
        <f>VLOOKUP(A29,'[5]Daily LDZ Demand'!$A$5:$B$4752,2,FALSE)</f>
        <v>9.17</v>
      </c>
      <c r="AF29" s="237"/>
      <c r="AG29" s="243">
        <v>5.2291666666666696</v>
      </c>
      <c r="AH29" s="243">
        <v>12.96</v>
      </c>
      <c r="AI29" s="243">
        <v>2.9791666666666701</v>
      </c>
      <c r="AJ29" s="243">
        <v>11.15</v>
      </c>
      <c r="AK29" s="243">
        <v>4.4041666666666703</v>
      </c>
      <c r="AL29" s="243">
        <v>10.92</v>
      </c>
      <c r="AM29" s="243">
        <v>9.49583333333333</v>
      </c>
      <c r="AN29" s="243">
        <v>6.94</v>
      </c>
      <c r="AO29" s="243">
        <v>9.2208333333333297</v>
      </c>
      <c r="AP29" s="243">
        <v>7.5359999999999996</v>
      </c>
      <c r="AQ29" s="243">
        <v>10.883333333333301</v>
      </c>
      <c r="AR29" s="243">
        <v>7.0039999999999996</v>
      </c>
    </row>
    <row r="30" spans="1:44" s="235" customFormat="1" x14ac:dyDescent="0.25">
      <c r="A30" s="240">
        <v>43774</v>
      </c>
      <c r="B30" s="241">
        <v>8.9</v>
      </c>
      <c r="C30" s="241">
        <v>9.2000000000000011</v>
      </c>
      <c r="D30" s="241">
        <v>9.5</v>
      </c>
      <c r="E30" s="241">
        <v>10.1</v>
      </c>
      <c r="F30" s="241">
        <v>10.9</v>
      </c>
      <c r="G30" s="241">
        <v>11</v>
      </c>
      <c r="H30" s="241">
        <v>11.5</v>
      </c>
      <c r="I30" s="241">
        <v>12.1</v>
      </c>
      <c r="J30" s="241">
        <v>12.9</v>
      </c>
      <c r="K30" s="241">
        <v>12.4</v>
      </c>
      <c r="L30" s="241">
        <v>11.9</v>
      </c>
      <c r="M30" s="241">
        <v>11.1</v>
      </c>
      <c r="N30" s="241">
        <v>10.7</v>
      </c>
      <c r="O30" s="241">
        <v>10.3</v>
      </c>
      <c r="P30" s="241">
        <v>10.1</v>
      </c>
      <c r="Q30" s="241">
        <v>9.6</v>
      </c>
      <c r="R30" s="241">
        <v>9.6</v>
      </c>
      <c r="S30" s="241">
        <v>9.4</v>
      </c>
      <c r="T30" s="241">
        <v>9.1</v>
      </c>
      <c r="U30" s="241">
        <v>8.9</v>
      </c>
      <c r="V30" s="241">
        <v>8.8000000000000007</v>
      </c>
      <c r="W30" s="241">
        <v>7.9</v>
      </c>
      <c r="X30" s="241">
        <v>6.3</v>
      </c>
      <c r="Y30" s="241">
        <v>4.2</v>
      </c>
      <c r="Z30" s="235" t="str">
        <f t="shared" si="0"/>
        <v>Tuesday</v>
      </c>
      <c r="AA30" s="235" t="str">
        <f t="shared" si="1"/>
        <v>November</v>
      </c>
      <c r="AB30" s="235" t="s">
        <v>205</v>
      </c>
      <c r="AC30" s="242">
        <f t="shared" si="2"/>
        <v>9.85</v>
      </c>
      <c r="AD30" s="235">
        <f>VLOOKUP(A30,'[5]Daily LDZ Demand'!$A$5:$B$4752,2,FALSE)</f>
        <v>9.58</v>
      </c>
      <c r="AF30" s="237"/>
      <c r="AG30" s="243">
        <v>5.2958333333333298</v>
      </c>
      <c r="AH30" s="243">
        <v>10.119999999999999</v>
      </c>
      <c r="AI30" s="243">
        <v>4.0708333333333302</v>
      </c>
      <c r="AJ30" s="243">
        <v>11.26</v>
      </c>
      <c r="AK30" s="243">
        <v>8.6791666666666707</v>
      </c>
      <c r="AL30" s="243">
        <v>10.51</v>
      </c>
      <c r="AM30" s="243">
        <v>13.9125</v>
      </c>
      <c r="AN30" s="243">
        <v>6.58</v>
      </c>
      <c r="AO30" s="243">
        <v>8.8333333333333304</v>
      </c>
      <c r="AP30" s="243">
        <v>7.8339999999999996</v>
      </c>
      <c r="AQ30" s="243">
        <v>11.5625</v>
      </c>
      <c r="AR30" s="243">
        <v>7.0449999999999999</v>
      </c>
    </row>
    <row r="31" spans="1:44" s="235" customFormat="1" x14ac:dyDescent="0.25">
      <c r="A31" s="240">
        <v>43775</v>
      </c>
      <c r="B31" s="241">
        <v>2.8</v>
      </c>
      <c r="C31" s="241">
        <v>2.7</v>
      </c>
      <c r="D31" s="241">
        <v>3.4</v>
      </c>
      <c r="E31" s="241">
        <v>6.5</v>
      </c>
      <c r="F31" s="241">
        <v>9.6</v>
      </c>
      <c r="G31" s="241">
        <v>9.7000000000000011</v>
      </c>
      <c r="H31" s="241">
        <v>10.200000000000001</v>
      </c>
      <c r="I31" s="241">
        <v>10.5</v>
      </c>
      <c r="J31" s="241">
        <v>11.1</v>
      </c>
      <c r="K31" s="241">
        <v>11.1</v>
      </c>
      <c r="L31" s="241">
        <v>10.200000000000001</v>
      </c>
      <c r="M31" s="241">
        <v>9.1</v>
      </c>
      <c r="N31" s="241">
        <v>8.1999999999999993</v>
      </c>
      <c r="O31" s="241">
        <v>7.9</v>
      </c>
      <c r="P31" s="241">
        <v>8.4</v>
      </c>
      <c r="Q31" s="241">
        <v>8.3000000000000007</v>
      </c>
      <c r="R31" s="241">
        <v>8.5</v>
      </c>
      <c r="S31" s="241">
        <v>8.1999999999999993</v>
      </c>
      <c r="T31" s="241">
        <v>7.5</v>
      </c>
      <c r="U31" s="241">
        <v>8</v>
      </c>
      <c r="V31" s="241">
        <v>7.6</v>
      </c>
      <c r="W31" s="241">
        <v>6.8</v>
      </c>
      <c r="X31" s="241">
        <v>5.9</v>
      </c>
      <c r="Y31" s="241">
        <v>5.6</v>
      </c>
      <c r="Z31" s="235" t="str">
        <f t="shared" si="0"/>
        <v>Wednesday</v>
      </c>
      <c r="AA31" s="235" t="str">
        <f t="shared" si="1"/>
        <v>November</v>
      </c>
      <c r="AB31" s="235" t="s">
        <v>205</v>
      </c>
      <c r="AC31" s="242">
        <f t="shared" si="2"/>
        <v>7.8250000000000002</v>
      </c>
      <c r="AD31" s="235">
        <f>VLOOKUP(A31,'[5]Daily LDZ Demand'!$A$5:$B$4752,2,FALSE)</f>
        <v>10.48</v>
      </c>
      <c r="AF31" s="237"/>
      <c r="AG31" s="243">
        <v>5.8250000000000002</v>
      </c>
      <c r="AH31" s="243">
        <v>13.51</v>
      </c>
      <c r="AI31" s="243">
        <v>7.8541666666666696</v>
      </c>
      <c r="AJ31" s="243">
        <v>10.9</v>
      </c>
      <c r="AK31" s="243">
        <v>10.1666666666667</v>
      </c>
      <c r="AL31" s="243">
        <v>9.5500000000000007</v>
      </c>
      <c r="AM31" s="243">
        <v>12.429166666666699</v>
      </c>
      <c r="AN31" s="243">
        <v>6.66</v>
      </c>
      <c r="AO31" s="243">
        <v>9.25</v>
      </c>
      <c r="AP31" s="243">
        <v>8.0939999999999994</v>
      </c>
      <c r="AQ31" s="243">
        <v>12.0375</v>
      </c>
      <c r="AR31" s="243">
        <v>6.61</v>
      </c>
    </row>
    <row r="32" spans="1:44" s="235" customFormat="1" x14ac:dyDescent="0.25">
      <c r="A32" s="240">
        <v>43776</v>
      </c>
      <c r="B32" s="241">
        <v>6.4</v>
      </c>
      <c r="C32" s="241">
        <v>6.2</v>
      </c>
      <c r="D32" s="241">
        <v>5.5</v>
      </c>
      <c r="E32" s="241">
        <v>6.8</v>
      </c>
      <c r="F32" s="241">
        <v>7.8</v>
      </c>
      <c r="G32" s="241">
        <v>9</v>
      </c>
      <c r="H32" s="241">
        <v>10</v>
      </c>
      <c r="I32" s="241">
        <v>9.9</v>
      </c>
      <c r="J32" s="241">
        <v>10.5</v>
      </c>
      <c r="K32" s="241">
        <v>7.7</v>
      </c>
      <c r="L32" s="241">
        <v>7.2</v>
      </c>
      <c r="M32" s="241">
        <v>6.2</v>
      </c>
      <c r="N32" s="241">
        <v>4.9000000000000004</v>
      </c>
      <c r="O32" s="241">
        <v>3.2</v>
      </c>
      <c r="P32" s="241">
        <v>2.4</v>
      </c>
      <c r="Q32" s="241">
        <v>2</v>
      </c>
      <c r="R32" s="241">
        <v>1.4</v>
      </c>
      <c r="S32" s="241">
        <v>0.5</v>
      </c>
      <c r="T32" s="241">
        <v>-0.1</v>
      </c>
      <c r="U32" s="241">
        <v>-0.7</v>
      </c>
      <c r="V32" s="241">
        <v>-0.3</v>
      </c>
      <c r="W32" s="241">
        <v>0</v>
      </c>
      <c r="X32" s="241">
        <v>-0.2</v>
      </c>
      <c r="Y32" s="241">
        <v>-0.3</v>
      </c>
      <c r="Z32" s="235" t="str">
        <f t="shared" si="0"/>
        <v>Thursday</v>
      </c>
      <c r="AA32" s="235" t="str">
        <f t="shared" si="1"/>
        <v>November</v>
      </c>
      <c r="AB32" s="235" t="s">
        <v>205</v>
      </c>
      <c r="AC32" s="242">
        <f t="shared" si="2"/>
        <v>4.4166666666666679</v>
      </c>
      <c r="AD32" s="235">
        <f>VLOOKUP(A32,'[5]Daily LDZ Demand'!$A$5:$B$4752,2,FALSE)</f>
        <v>10.85</v>
      </c>
      <c r="AF32" s="237"/>
      <c r="AG32" s="243">
        <v>5.8583333333333298</v>
      </c>
      <c r="AH32" s="243">
        <v>13.27</v>
      </c>
      <c r="AI32" s="243">
        <v>13.3125</v>
      </c>
      <c r="AJ32" s="243">
        <v>7.54</v>
      </c>
      <c r="AK32" s="243">
        <v>12.4333333333333</v>
      </c>
      <c r="AL32" s="243">
        <v>7.92</v>
      </c>
      <c r="AM32" s="243">
        <v>11.6833333333333</v>
      </c>
      <c r="AN32" s="243">
        <v>6.69</v>
      </c>
      <c r="AO32" s="243">
        <v>9.94166666666667</v>
      </c>
      <c r="AP32" s="243">
        <v>8.3190000000000008</v>
      </c>
      <c r="AQ32" s="243">
        <v>11.6041666666667</v>
      </c>
      <c r="AR32" s="243">
        <v>6.9379999999999997</v>
      </c>
    </row>
    <row r="33" spans="1:44" s="235" customFormat="1" x14ac:dyDescent="0.25">
      <c r="A33" s="240">
        <v>43777</v>
      </c>
      <c r="B33" s="241">
        <v>-0.2</v>
      </c>
      <c r="C33" s="241">
        <v>0.8</v>
      </c>
      <c r="D33" s="241">
        <v>1.6</v>
      </c>
      <c r="E33" s="241">
        <v>3.3</v>
      </c>
      <c r="F33" s="241">
        <v>7.2</v>
      </c>
      <c r="G33" s="241">
        <v>7.9</v>
      </c>
      <c r="H33" s="241">
        <v>8.4</v>
      </c>
      <c r="I33" s="241">
        <v>9</v>
      </c>
      <c r="J33" s="241">
        <v>8.9</v>
      </c>
      <c r="K33" s="241">
        <v>8.9</v>
      </c>
      <c r="L33" s="241">
        <v>8.4</v>
      </c>
      <c r="M33" s="241">
        <v>6.8</v>
      </c>
      <c r="N33" s="241">
        <v>4.7</v>
      </c>
      <c r="O33" s="241">
        <v>3.1</v>
      </c>
      <c r="P33" s="241">
        <v>4</v>
      </c>
      <c r="Q33" s="241">
        <v>2.7</v>
      </c>
      <c r="R33" s="241">
        <v>1</v>
      </c>
      <c r="S33" s="241">
        <v>-0.3</v>
      </c>
      <c r="T33" s="241">
        <v>-0.7</v>
      </c>
      <c r="U33" s="241">
        <v>-1</v>
      </c>
      <c r="V33" s="241">
        <v>-1.7</v>
      </c>
      <c r="W33" s="241">
        <v>-2.5</v>
      </c>
      <c r="X33" s="241">
        <v>-2.2000000000000002</v>
      </c>
      <c r="Y33" s="241">
        <v>-2.5</v>
      </c>
      <c r="Z33" s="235" t="str">
        <f t="shared" si="0"/>
        <v>Friday</v>
      </c>
      <c r="AA33" s="235" t="str">
        <f t="shared" si="1"/>
        <v>November</v>
      </c>
      <c r="AB33" s="235" t="s">
        <v>205</v>
      </c>
      <c r="AC33" s="242">
        <f t="shared" si="2"/>
        <v>3.15</v>
      </c>
      <c r="AD33" s="235">
        <f>VLOOKUP(A33,'[5]Daily LDZ Demand'!$A$5:$B$4752,2,FALSE)</f>
        <v>12.03</v>
      </c>
      <c r="AF33" s="237"/>
      <c r="AG33" s="243">
        <v>5.8666666666666698</v>
      </c>
      <c r="AH33" s="243">
        <v>12.63</v>
      </c>
      <c r="AI33" s="243">
        <v>11.220833333333299</v>
      </c>
      <c r="AJ33" s="243">
        <v>7.65</v>
      </c>
      <c r="AK33" s="243">
        <v>12.5583333333333</v>
      </c>
      <c r="AL33" s="243">
        <v>7.78</v>
      </c>
      <c r="AM33" s="243">
        <v>14.3791666666667</v>
      </c>
      <c r="AN33" s="243">
        <v>6.58</v>
      </c>
      <c r="AO33" s="243">
        <v>8.9375</v>
      </c>
      <c r="AP33" s="243">
        <v>8.9870000000000001</v>
      </c>
      <c r="AQ33" s="243">
        <v>8.8874999999999993</v>
      </c>
      <c r="AR33" s="243">
        <v>7.7789999999999999</v>
      </c>
    </row>
    <row r="34" spans="1:44" s="235" customFormat="1" x14ac:dyDescent="0.25">
      <c r="A34" s="240">
        <v>43780</v>
      </c>
      <c r="B34" s="241">
        <v>7.5</v>
      </c>
      <c r="C34" s="241">
        <v>7.1</v>
      </c>
      <c r="D34" s="241">
        <v>6.9</v>
      </c>
      <c r="E34" s="241">
        <v>8.1</v>
      </c>
      <c r="F34" s="241">
        <v>8.9</v>
      </c>
      <c r="G34" s="241">
        <v>9.3000000000000007</v>
      </c>
      <c r="H34" s="241">
        <v>9.9</v>
      </c>
      <c r="I34" s="241">
        <v>9.8000000000000007</v>
      </c>
      <c r="J34" s="241">
        <v>9.9</v>
      </c>
      <c r="K34" s="241">
        <v>7.4</v>
      </c>
      <c r="L34" s="241">
        <v>7.4</v>
      </c>
      <c r="M34" s="241">
        <v>7.1</v>
      </c>
      <c r="N34" s="241">
        <v>6.9</v>
      </c>
      <c r="O34" s="241">
        <v>6.7</v>
      </c>
      <c r="P34" s="241">
        <v>6.1</v>
      </c>
      <c r="Q34" s="241">
        <v>6</v>
      </c>
      <c r="R34" s="241">
        <v>5.5</v>
      </c>
      <c r="S34" s="241">
        <v>5.8</v>
      </c>
      <c r="T34" s="241">
        <v>5</v>
      </c>
      <c r="U34" s="241">
        <v>5.6</v>
      </c>
      <c r="V34" s="241">
        <v>5.6</v>
      </c>
      <c r="W34" s="241">
        <v>4.6000000000000005</v>
      </c>
      <c r="X34" s="241">
        <v>4.8</v>
      </c>
      <c r="Y34" s="241">
        <v>4.6000000000000005</v>
      </c>
      <c r="Z34" s="235" t="str">
        <f t="shared" si="0"/>
        <v>Monday</v>
      </c>
      <c r="AA34" s="235" t="str">
        <f t="shared" si="1"/>
        <v>November</v>
      </c>
      <c r="AB34" s="235" t="s">
        <v>205</v>
      </c>
      <c r="AC34" s="242">
        <f t="shared" si="2"/>
        <v>6.9375</v>
      </c>
      <c r="AD34" s="235">
        <f>VLOOKUP(A34,'[5]Daily LDZ Demand'!$A$5:$B$4752,2,FALSE)</f>
        <v>11.92</v>
      </c>
      <c r="AF34" s="237"/>
      <c r="AG34" s="243">
        <v>5.9166666666666696</v>
      </c>
      <c r="AH34" s="243">
        <v>13.16</v>
      </c>
      <c r="AI34" s="243">
        <v>12.1458333333333</v>
      </c>
      <c r="AJ34" s="243">
        <v>8.5299999999999994</v>
      </c>
      <c r="AK34" s="243">
        <v>10.8</v>
      </c>
      <c r="AL34" s="243">
        <v>7.74</v>
      </c>
      <c r="AM34" s="243">
        <v>13.3166666666667</v>
      </c>
      <c r="AN34" s="243">
        <v>5.67</v>
      </c>
      <c r="AO34" s="243">
        <v>7.9458333333333302</v>
      </c>
      <c r="AP34" s="243">
        <v>8.9169999999999998</v>
      </c>
      <c r="AQ34" s="243">
        <v>7.9625000000000004</v>
      </c>
      <c r="AR34" s="243">
        <v>7.431</v>
      </c>
    </row>
    <row r="35" spans="1:44" s="235" customFormat="1" x14ac:dyDescent="0.25">
      <c r="A35" s="240">
        <v>43781</v>
      </c>
      <c r="B35" s="241">
        <v>4.3</v>
      </c>
      <c r="C35" s="241">
        <v>5</v>
      </c>
      <c r="D35" s="241">
        <v>4.7</v>
      </c>
      <c r="E35" s="241">
        <v>5.3</v>
      </c>
      <c r="F35" s="241">
        <v>7.5</v>
      </c>
      <c r="G35" s="241">
        <v>8.7000000000000011</v>
      </c>
      <c r="H35" s="241">
        <v>9.4</v>
      </c>
      <c r="I35" s="241">
        <v>8.6</v>
      </c>
      <c r="J35" s="241">
        <v>8.4</v>
      </c>
      <c r="K35" s="241">
        <v>8.9</v>
      </c>
      <c r="L35" s="241">
        <v>8.9</v>
      </c>
      <c r="M35" s="241">
        <v>8.8000000000000007</v>
      </c>
      <c r="N35" s="241">
        <v>8.9</v>
      </c>
      <c r="O35" s="241">
        <v>8.5</v>
      </c>
      <c r="P35" s="241">
        <v>8.5</v>
      </c>
      <c r="Q35" s="241">
        <v>7.8</v>
      </c>
      <c r="R35" s="241">
        <v>7.5</v>
      </c>
      <c r="S35" s="241">
        <v>7.5</v>
      </c>
      <c r="T35" s="241">
        <v>7</v>
      </c>
      <c r="U35" s="241">
        <v>4.9000000000000004</v>
      </c>
      <c r="V35" s="241">
        <v>6.3</v>
      </c>
      <c r="W35" s="241">
        <v>5</v>
      </c>
      <c r="X35" s="241">
        <v>5.9</v>
      </c>
      <c r="Y35" s="241">
        <v>4.6000000000000005</v>
      </c>
      <c r="Z35" s="235" t="str">
        <f t="shared" si="0"/>
        <v>Tuesday</v>
      </c>
      <c r="AA35" s="235" t="str">
        <f t="shared" si="1"/>
        <v>November</v>
      </c>
      <c r="AB35" s="235" t="s">
        <v>205</v>
      </c>
      <c r="AC35" s="242">
        <f t="shared" si="2"/>
        <v>7.1208333333333336</v>
      </c>
      <c r="AD35" s="235">
        <f>VLOOKUP(A35,'[5]Daily LDZ Demand'!$A$5:$B$4752,2,FALSE)</f>
        <v>12.74</v>
      </c>
      <c r="AF35" s="237"/>
      <c r="AG35" s="243">
        <v>6.0083333333333302</v>
      </c>
      <c r="AH35" s="243">
        <v>12.22</v>
      </c>
      <c r="AI35" s="243">
        <v>11.658333333333299</v>
      </c>
      <c r="AJ35" s="243">
        <v>8.77</v>
      </c>
      <c r="AK35" s="243">
        <v>12.258333333333301</v>
      </c>
      <c r="AL35" s="243">
        <v>7.91</v>
      </c>
      <c r="AM35" s="243">
        <v>12.054166666666699</v>
      </c>
      <c r="AN35" s="243">
        <v>5.88</v>
      </c>
      <c r="AO35" s="243">
        <v>12.8958333333333</v>
      </c>
      <c r="AP35" s="243">
        <v>7.3380000000000001</v>
      </c>
      <c r="AQ35" s="243">
        <v>8.12916666666667</v>
      </c>
      <c r="AR35" s="243">
        <v>9.16</v>
      </c>
    </row>
    <row r="36" spans="1:44" s="235" customFormat="1" x14ac:dyDescent="0.25">
      <c r="A36" s="240">
        <v>43782</v>
      </c>
      <c r="B36" s="241">
        <v>5.6</v>
      </c>
      <c r="C36" s="241">
        <v>5.6</v>
      </c>
      <c r="D36" s="241">
        <v>5.1000000000000005</v>
      </c>
      <c r="E36" s="241">
        <v>4.3</v>
      </c>
      <c r="F36" s="241">
        <v>7.4</v>
      </c>
      <c r="G36" s="241">
        <v>8</v>
      </c>
      <c r="H36" s="241">
        <v>9</v>
      </c>
      <c r="I36" s="241">
        <v>8.9</v>
      </c>
      <c r="J36" s="241">
        <v>9</v>
      </c>
      <c r="K36" s="241">
        <v>7.3</v>
      </c>
      <c r="L36" s="241">
        <v>7.2</v>
      </c>
      <c r="M36" s="241">
        <v>7.2</v>
      </c>
      <c r="N36" s="241">
        <v>7.3</v>
      </c>
      <c r="O36" s="241">
        <v>5.6</v>
      </c>
      <c r="P36" s="241">
        <v>4.4000000000000004</v>
      </c>
      <c r="Q36" s="241">
        <v>4.0999999999999996</v>
      </c>
      <c r="R36" s="241">
        <v>2.7</v>
      </c>
      <c r="S36" s="241">
        <v>2.1</v>
      </c>
      <c r="T36" s="241">
        <v>1</v>
      </c>
      <c r="U36" s="241">
        <v>0.9</v>
      </c>
      <c r="V36" s="241">
        <v>0.3</v>
      </c>
      <c r="W36" s="241">
        <v>-0.3</v>
      </c>
      <c r="X36" s="241">
        <v>-1.4</v>
      </c>
      <c r="Y36" s="241">
        <v>-1.1000000000000001</v>
      </c>
      <c r="Z36" s="235" t="str">
        <f t="shared" si="0"/>
        <v>Wednesday</v>
      </c>
      <c r="AA36" s="235" t="str">
        <f t="shared" si="1"/>
        <v>November</v>
      </c>
      <c r="AB36" s="235" t="s">
        <v>205</v>
      </c>
      <c r="AC36" s="242">
        <f t="shared" si="2"/>
        <v>4.5916666666666668</v>
      </c>
      <c r="AD36" s="235">
        <f>VLOOKUP(A36,'[5]Daily LDZ Demand'!$A$5:$B$4752,2,FALSE)</f>
        <v>12.84</v>
      </c>
      <c r="AF36" s="237"/>
      <c r="AG36" s="243">
        <v>6.0541666666666698</v>
      </c>
      <c r="AH36" s="243">
        <v>11.34</v>
      </c>
      <c r="AI36" s="243">
        <v>10.5208333333333</v>
      </c>
      <c r="AJ36" s="243">
        <v>8.76</v>
      </c>
      <c r="AK36" s="243">
        <v>7.67916666666666</v>
      </c>
      <c r="AL36" s="243">
        <v>9.0299999999999994</v>
      </c>
      <c r="AM36" s="243">
        <v>9.9124999999999996</v>
      </c>
      <c r="AN36" s="243">
        <v>6.93</v>
      </c>
      <c r="AO36" s="243">
        <v>10.766666666666699</v>
      </c>
      <c r="AP36" s="243">
        <v>7.7779999999999996</v>
      </c>
      <c r="AQ36" s="243">
        <v>7.1791666666666698</v>
      </c>
      <c r="AR36" s="243">
        <v>8.7309999999999999</v>
      </c>
    </row>
    <row r="37" spans="1:44" s="235" customFormat="1" x14ac:dyDescent="0.25">
      <c r="A37" s="240">
        <v>43783</v>
      </c>
      <c r="B37" s="241">
        <v>-1.4</v>
      </c>
      <c r="C37" s="241">
        <v>-0.3</v>
      </c>
      <c r="D37" s="241">
        <v>0.4</v>
      </c>
      <c r="E37" s="241">
        <v>1.2</v>
      </c>
      <c r="F37" s="241">
        <v>2</v>
      </c>
      <c r="G37" s="241">
        <v>3.1</v>
      </c>
      <c r="H37" s="241">
        <v>4.3</v>
      </c>
      <c r="I37" s="241">
        <v>4.4000000000000004</v>
      </c>
      <c r="J37" s="241">
        <v>4.6000000000000005</v>
      </c>
      <c r="K37" s="241">
        <v>4.9000000000000004</v>
      </c>
      <c r="L37" s="241">
        <v>4.9000000000000004</v>
      </c>
      <c r="M37" s="241">
        <v>4.7</v>
      </c>
      <c r="N37" s="241">
        <v>5</v>
      </c>
      <c r="O37" s="241">
        <v>4.5</v>
      </c>
      <c r="P37" s="241">
        <v>3.8</v>
      </c>
      <c r="Q37" s="241">
        <v>4.3</v>
      </c>
      <c r="R37" s="241">
        <v>4.4000000000000004</v>
      </c>
      <c r="S37" s="241">
        <v>5</v>
      </c>
      <c r="T37" s="241">
        <v>4.9000000000000004</v>
      </c>
      <c r="U37" s="241">
        <v>5.3</v>
      </c>
      <c r="V37" s="241">
        <v>5.1000000000000005</v>
      </c>
      <c r="W37" s="241">
        <v>4.6000000000000005</v>
      </c>
      <c r="X37" s="241">
        <v>4.4000000000000004</v>
      </c>
      <c r="Y37" s="241">
        <v>4.7</v>
      </c>
      <c r="Z37" s="235" t="str">
        <f t="shared" si="0"/>
        <v>Thursday</v>
      </c>
      <c r="AA37" s="235" t="str">
        <f t="shared" si="1"/>
        <v>November</v>
      </c>
      <c r="AB37" s="235" t="s">
        <v>205</v>
      </c>
      <c r="AC37" s="242">
        <f t="shared" si="2"/>
        <v>3.6999999999999997</v>
      </c>
      <c r="AD37" s="235">
        <f>VLOOKUP(A37,'[5]Daily LDZ Demand'!$A$5:$B$4752,2,FALSE)</f>
        <v>14.36</v>
      </c>
      <c r="AF37" s="237"/>
      <c r="AG37" s="243">
        <v>6.0625</v>
      </c>
      <c r="AH37" s="243">
        <v>13.49</v>
      </c>
      <c r="AI37" s="243">
        <v>11.8333333333333</v>
      </c>
      <c r="AJ37" s="243">
        <v>9.77</v>
      </c>
      <c r="AK37" s="243">
        <v>9.8041666666666707</v>
      </c>
      <c r="AL37" s="243">
        <v>8.56</v>
      </c>
      <c r="AM37" s="243">
        <v>9.25416666666667</v>
      </c>
      <c r="AN37" s="243">
        <v>8.23</v>
      </c>
      <c r="AO37" s="243">
        <v>8.5916666666666703</v>
      </c>
      <c r="AP37" s="243">
        <v>8.2590000000000003</v>
      </c>
      <c r="AQ37" s="243">
        <v>5.94583333333334</v>
      </c>
      <c r="AR37" s="243">
        <v>8.3529999999999998</v>
      </c>
    </row>
    <row r="38" spans="1:44" s="235" customFormat="1" x14ac:dyDescent="0.25">
      <c r="A38" s="240">
        <v>43784</v>
      </c>
      <c r="B38" s="241">
        <v>4.6000000000000005</v>
      </c>
      <c r="C38" s="241">
        <v>4.8</v>
      </c>
      <c r="D38" s="241">
        <v>5.3</v>
      </c>
      <c r="E38" s="241">
        <v>5.7</v>
      </c>
      <c r="F38" s="241">
        <v>6.4</v>
      </c>
      <c r="G38" s="241">
        <v>6.8</v>
      </c>
      <c r="H38" s="241">
        <v>7</v>
      </c>
      <c r="I38" s="241">
        <v>7.1</v>
      </c>
      <c r="J38" s="241">
        <v>7.5</v>
      </c>
      <c r="K38" s="241">
        <v>7.8</v>
      </c>
      <c r="L38" s="241">
        <v>7.7</v>
      </c>
      <c r="M38" s="241">
        <v>7.4</v>
      </c>
      <c r="N38" s="241">
        <v>7.7</v>
      </c>
      <c r="O38" s="241">
        <v>8</v>
      </c>
      <c r="P38" s="241">
        <v>7.7</v>
      </c>
      <c r="Q38" s="241">
        <v>7.5</v>
      </c>
      <c r="R38" s="241">
        <v>6.9</v>
      </c>
      <c r="S38" s="241">
        <v>6.9</v>
      </c>
      <c r="T38" s="241">
        <v>7.1</v>
      </c>
      <c r="U38" s="241">
        <v>7</v>
      </c>
      <c r="V38" s="241">
        <v>6.8</v>
      </c>
      <c r="W38" s="241">
        <v>6.8</v>
      </c>
      <c r="X38" s="241">
        <v>6.6</v>
      </c>
      <c r="Y38" s="241">
        <v>6.4</v>
      </c>
      <c r="Z38" s="235" t="str">
        <f t="shared" si="0"/>
        <v>Friday</v>
      </c>
      <c r="AA38" s="235" t="str">
        <f t="shared" si="1"/>
        <v>November</v>
      </c>
      <c r="AB38" s="235" t="s">
        <v>205</v>
      </c>
      <c r="AC38" s="242">
        <f t="shared" si="2"/>
        <v>6.8125000000000009</v>
      </c>
      <c r="AD38" s="235">
        <f>VLOOKUP(A38,'[5]Daily LDZ Demand'!$A$5:$B$4752,2,FALSE)</f>
        <v>13.38</v>
      </c>
      <c r="AF38" s="237"/>
      <c r="AG38" s="243">
        <v>6.2166666666666703</v>
      </c>
      <c r="AH38" s="243">
        <v>11.39</v>
      </c>
      <c r="AI38" s="243">
        <v>13.045833333333301</v>
      </c>
      <c r="AJ38" s="243">
        <v>8.5399999999999991</v>
      </c>
      <c r="AK38" s="243">
        <v>9.5500000000000007</v>
      </c>
      <c r="AL38" s="243">
        <v>9.06</v>
      </c>
      <c r="AM38" s="243">
        <v>9.1750000000000007</v>
      </c>
      <c r="AN38" s="243">
        <v>8.11</v>
      </c>
      <c r="AO38" s="243">
        <v>6.6791666666666698</v>
      </c>
      <c r="AP38" s="243">
        <v>9.6820000000000004</v>
      </c>
      <c r="AQ38" s="243">
        <v>3.0166666666666702</v>
      </c>
      <c r="AR38" s="243">
        <v>9.2859999999999996</v>
      </c>
    </row>
    <row r="39" spans="1:44" s="235" customFormat="1" x14ac:dyDescent="0.25">
      <c r="A39" s="240">
        <v>43787</v>
      </c>
      <c r="B39" s="241">
        <v>4.7</v>
      </c>
      <c r="C39" s="241">
        <v>3.6</v>
      </c>
      <c r="D39" s="241">
        <v>3.2</v>
      </c>
      <c r="E39" s="241">
        <v>3.9</v>
      </c>
      <c r="F39" s="241">
        <v>6.5</v>
      </c>
      <c r="G39" s="241">
        <v>7.5</v>
      </c>
      <c r="H39" s="241">
        <v>7.9</v>
      </c>
      <c r="I39" s="241">
        <v>8</v>
      </c>
      <c r="J39" s="241">
        <v>8.4</v>
      </c>
      <c r="K39" s="241">
        <v>8.1</v>
      </c>
      <c r="L39" s="241">
        <v>7.4</v>
      </c>
      <c r="M39" s="241">
        <v>4.3</v>
      </c>
      <c r="N39" s="241">
        <v>2.5</v>
      </c>
      <c r="O39" s="241">
        <v>0.6</v>
      </c>
      <c r="P39" s="241">
        <v>-0.5</v>
      </c>
      <c r="Q39" s="241">
        <v>-0.2</v>
      </c>
      <c r="R39" s="241">
        <v>-0.4</v>
      </c>
      <c r="S39" s="241">
        <v>-0.8</v>
      </c>
      <c r="T39" s="241">
        <v>-1.5</v>
      </c>
      <c r="U39" s="241">
        <v>-1.7</v>
      </c>
      <c r="V39" s="241">
        <v>-0.8</v>
      </c>
      <c r="W39" s="241">
        <v>-1.3</v>
      </c>
      <c r="X39" s="241">
        <v>-0.8</v>
      </c>
      <c r="Y39" s="241">
        <v>-1.1000000000000001</v>
      </c>
      <c r="Z39" s="235" t="str">
        <f t="shared" si="0"/>
        <v>Monday</v>
      </c>
      <c r="AA39" s="235" t="str">
        <f t="shared" si="1"/>
        <v>November</v>
      </c>
      <c r="AB39" s="235" t="s">
        <v>205</v>
      </c>
      <c r="AC39" s="242">
        <f t="shared" si="2"/>
        <v>2.8125</v>
      </c>
      <c r="AD39" s="235">
        <f>VLOOKUP(A39,'[5]Daily LDZ Demand'!$A$5:$B$4752,2,FALSE)</f>
        <v>12.6</v>
      </c>
      <c r="AF39" s="237"/>
      <c r="AG39" s="243">
        <v>6.25</v>
      </c>
      <c r="AH39" s="243">
        <v>11.4</v>
      </c>
      <c r="AI39" s="243">
        <v>10.866666666666699</v>
      </c>
      <c r="AJ39" s="243">
        <v>9.01</v>
      </c>
      <c r="AK39" s="243">
        <v>11.670833333333301</v>
      </c>
      <c r="AL39" s="243">
        <v>8.83</v>
      </c>
      <c r="AM39" s="243">
        <v>5.5125000000000002</v>
      </c>
      <c r="AN39" s="243">
        <v>8.58</v>
      </c>
      <c r="AO39" s="243">
        <v>9.1333333333333293</v>
      </c>
      <c r="AP39" s="243">
        <v>9.2260000000000009</v>
      </c>
      <c r="AQ39" s="243">
        <v>10.0625</v>
      </c>
      <c r="AR39" s="243">
        <v>8.9659999999999993</v>
      </c>
    </row>
    <row r="40" spans="1:44" s="235" customFormat="1" x14ac:dyDescent="0.25">
      <c r="A40" s="240">
        <v>43788</v>
      </c>
      <c r="B40" s="241">
        <v>-1</v>
      </c>
      <c r="C40" s="241">
        <v>-0.9</v>
      </c>
      <c r="D40" s="241">
        <v>0</v>
      </c>
      <c r="E40" s="241">
        <v>2</v>
      </c>
      <c r="F40" s="241">
        <v>4.7</v>
      </c>
      <c r="G40" s="241">
        <v>6.5</v>
      </c>
      <c r="H40" s="241">
        <v>7.9</v>
      </c>
      <c r="I40" s="241">
        <v>9.5</v>
      </c>
      <c r="J40" s="241">
        <v>9.9</v>
      </c>
      <c r="K40" s="241">
        <v>9.4</v>
      </c>
      <c r="L40" s="241">
        <v>9.3000000000000007</v>
      </c>
      <c r="M40" s="241">
        <v>9.1</v>
      </c>
      <c r="N40" s="241">
        <v>9.3000000000000007</v>
      </c>
      <c r="O40" s="241">
        <v>9.8000000000000007</v>
      </c>
      <c r="P40" s="241">
        <v>9.4</v>
      </c>
      <c r="Q40" s="241">
        <v>9.2000000000000011</v>
      </c>
      <c r="R40" s="241">
        <v>9.2000000000000011</v>
      </c>
      <c r="S40" s="241">
        <v>9.5</v>
      </c>
      <c r="T40" s="241">
        <v>9.3000000000000007</v>
      </c>
      <c r="U40" s="241">
        <v>8.9</v>
      </c>
      <c r="V40" s="241">
        <v>8.7000000000000011</v>
      </c>
      <c r="W40" s="241">
        <v>9</v>
      </c>
      <c r="X40" s="241">
        <v>8.7000000000000011</v>
      </c>
      <c r="Y40" s="241">
        <v>8.6</v>
      </c>
      <c r="Z40" s="235" t="str">
        <f t="shared" si="0"/>
        <v>Tuesday</v>
      </c>
      <c r="AA40" s="235" t="str">
        <f t="shared" si="1"/>
        <v>November</v>
      </c>
      <c r="AB40" s="235" t="s">
        <v>205</v>
      </c>
      <c r="AC40" s="242">
        <f t="shared" si="2"/>
        <v>7.3333333333333321</v>
      </c>
      <c r="AD40" s="235">
        <f>VLOOKUP(A40,'[5]Daily LDZ Demand'!$A$5:$B$4752,2,FALSE)</f>
        <v>13.24</v>
      </c>
      <c r="AF40" s="237"/>
      <c r="AG40" s="243">
        <v>6.3583333333333298</v>
      </c>
      <c r="AH40" s="243">
        <v>12.04</v>
      </c>
      <c r="AI40" s="243">
        <v>5.9666666666666703</v>
      </c>
      <c r="AJ40" s="243">
        <v>10.65</v>
      </c>
      <c r="AK40" s="243">
        <v>10.5</v>
      </c>
      <c r="AL40" s="243">
        <v>8.33</v>
      </c>
      <c r="AM40" s="243">
        <v>7.5625</v>
      </c>
      <c r="AN40" s="243">
        <v>10.119999999999999</v>
      </c>
      <c r="AO40" s="243">
        <v>11.0833333333333</v>
      </c>
      <c r="AP40" s="243">
        <v>7.8680000000000003</v>
      </c>
      <c r="AQ40" s="243">
        <v>2.4583333333333299</v>
      </c>
      <c r="AR40" s="243">
        <v>11.471</v>
      </c>
    </row>
    <row r="41" spans="1:44" s="235" customFormat="1" x14ac:dyDescent="0.25">
      <c r="A41" s="240">
        <v>43789</v>
      </c>
      <c r="B41" s="241">
        <v>8.4</v>
      </c>
      <c r="C41" s="241">
        <v>8.3000000000000007</v>
      </c>
      <c r="D41" s="241">
        <v>7.2</v>
      </c>
      <c r="E41" s="241">
        <v>6.6</v>
      </c>
      <c r="F41" s="241">
        <v>7.5</v>
      </c>
      <c r="G41" s="241">
        <v>7.9</v>
      </c>
      <c r="H41" s="241">
        <v>8</v>
      </c>
      <c r="I41" s="241">
        <v>7.7</v>
      </c>
      <c r="J41" s="241">
        <v>7.6</v>
      </c>
      <c r="K41" s="241">
        <v>7.5</v>
      </c>
      <c r="L41" s="241">
        <v>7.4</v>
      </c>
      <c r="M41" s="241">
        <v>6.8</v>
      </c>
      <c r="N41" s="241">
        <v>6.9</v>
      </c>
      <c r="O41" s="241">
        <v>6.4</v>
      </c>
      <c r="P41" s="241">
        <v>6.4</v>
      </c>
      <c r="Q41" s="241">
        <v>6.4</v>
      </c>
      <c r="R41" s="241">
        <v>7.2</v>
      </c>
      <c r="S41" s="241">
        <v>7</v>
      </c>
      <c r="T41" s="241">
        <v>6.4</v>
      </c>
      <c r="U41" s="241">
        <v>5.9</v>
      </c>
      <c r="V41" s="241">
        <v>5.6</v>
      </c>
      <c r="W41" s="241">
        <v>5.6</v>
      </c>
      <c r="X41" s="241">
        <v>5.9</v>
      </c>
      <c r="Y41" s="241">
        <v>5.8</v>
      </c>
      <c r="Z41" s="235" t="str">
        <f t="shared" si="0"/>
        <v>Wednesday</v>
      </c>
      <c r="AA41" s="235" t="str">
        <f t="shared" si="1"/>
        <v>November</v>
      </c>
      <c r="AB41" s="235" t="s">
        <v>205</v>
      </c>
      <c r="AC41" s="242">
        <f t="shared" si="2"/>
        <v>6.9333333333333362</v>
      </c>
      <c r="AD41" s="235">
        <f>VLOOKUP(A41,'[5]Daily LDZ Demand'!$A$5:$B$4752,2,FALSE)</f>
        <v>12.62</v>
      </c>
      <c r="AF41" s="237"/>
      <c r="AG41" s="243">
        <v>6.3583333333333298</v>
      </c>
      <c r="AH41" s="243">
        <v>10.220000000000001</v>
      </c>
      <c r="AI41" s="243">
        <v>9.6166666666666707</v>
      </c>
      <c r="AJ41" s="243">
        <v>11.15</v>
      </c>
      <c r="AK41" s="243">
        <v>3.18333333333333</v>
      </c>
      <c r="AL41" s="243">
        <v>12.68</v>
      </c>
      <c r="AM41" s="243">
        <v>8.1999999999999993</v>
      </c>
      <c r="AN41" s="243">
        <v>9.86</v>
      </c>
      <c r="AO41" s="243">
        <v>7.8833333333333302</v>
      </c>
      <c r="AP41" s="243">
        <v>8.6880000000000006</v>
      </c>
      <c r="AQ41" s="243">
        <v>1.3583333333333301</v>
      </c>
      <c r="AR41" s="243">
        <v>12.868</v>
      </c>
    </row>
    <row r="42" spans="1:44" s="235" customFormat="1" x14ac:dyDescent="0.25">
      <c r="A42" s="240">
        <v>43790</v>
      </c>
      <c r="B42" s="241">
        <v>5.9</v>
      </c>
      <c r="C42" s="241">
        <v>5.9</v>
      </c>
      <c r="D42" s="241">
        <v>5.5</v>
      </c>
      <c r="E42" s="241">
        <v>6.2</v>
      </c>
      <c r="F42" s="241">
        <v>7.3</v>
      </c>
      <c r="G42" s="241">
        <v>7.6</v>
      </c>
      <c r="H42" s="241">
        <v>8.1</v>
      </c>
      <c r="I42" s="241">
        <v>7.9</v>
      </c>
      <c r="J42" s="241">
        <v>7.5</v>
      </c>
      <c r="K42" s="241">
        <v>7.6</v>
      </c>
      <c r="L42" s="241">
        <v>7.8</v>
      </c>
      <c r="M42" s="241">
        <v>7.9</v>
      </c>
      <c r="N42" s="241">
        <v>8.1</v>
      </c>
      <c r="O42" s="241">
        <v>8.1999999999999993</v>
      </c>
      <c r="P42" s="241">
        <v>8.4</v>
      </c>
      <c r="Q42" s="241">
        <v>8.4</v>
      </c>
      <c r="R42" s="241">
        <v>8.3000000000000007</v>
      </c>
      <c r="S42" s="241">
        <v>7.9</v>
      </c>
      <c r="T42" s="241">
        <v>8</v>
      </c>
      <c r="U42" s="241">
        <v>7.7</v>
      </c>
      <c r="V42" s="241">
        <v>6.8</v>
      </c>
      <c r="W42" s="241">
        <v>6.8</v>
      </c>
      <c r="X42" s="241">
        <v>6.1</v>
      </c>
      <c r="Y42" s="241">
        <v>6</v>
      </c>
      <c r="Z42" s="235" t="str">
        <f t="shared" si="0"/>
        <v>Thursday</v>
      </c>
      <c r="AA42" s="235" t="str">
        <f t="shared" si="1"/>
        <v>November</v>
      </c>
      <c r="AB42" s="235" t="s">
        <v>205</v>
      </c>
      <c r="AC42" s="242">
        <f t="shared" si="2"/>
        <v>7.3291666666666666</v>
      </c>
      <c r="AD42" s="235">
        <f>VLOOKUP(A42,'[5]Daily LDZ Demand'!$A$5:$B$4752,2,FALSE)</f>
        <v>13.02</v>
      </c>
      <c r="AF42" s="237"/>
      <c r="AG42" s="243">
        <v>6.3624999999999998</v>
      </c>
      <c r="AH42" s="243">
        <v>13.63</v>
      </c>
      <c r="AI42" s="243">
        <v>9.62083333333333</v>
      </c>
      <c r="AJ42" s="243">
        <v>10.58</v>
      </c>
      <c r="AK42" s="243">
        <v>4.9583333333333304</v>
      </c>
      <c r="AL42" s="243">
        <v>13.03</v>
      </c>
      <c r="AM42" s="243">
        <v>9.8249999999999993</v>
      </c>
      <c r="AN42" s="243">
        <v>9.2200000000000006</v>
      </c>
      <c r="AO42" s="243">
        <v>9.9291666666666707</v>
      </c>
      <c r="AP42" s="243">
        <v>8.9610000000000003</v>
      </c>
      <c r="AQ42" s="243">
        <v>1.57083333333333</v>
      </c>
      <c r="AR42" s="243">
        <v>13.933999999999999</v>
      </c>
    </row>
    <row r="43" spans="1:44" s="235" customFormat="1" x14ac:dyDescent="0.25">
      <c r="A43" s="240">
        <v>43791</v>
      </c>
      <c r="B43" s="241">
        <v>5.6</v>
      </c>
      <c r="C43" s="241">
        <v>7</v>
      </c>
      <c r="D43" s="241">
        <v>6.3</v>
      </c>
      <c r="E43" s="241">
        <v>6.9</v>
      </c>
      <c r="F43" s="241">
        <v>7.3</v>
      </c>
      <c r="G43" s="241">
        <v>6.9</v>
      </c>
      <c r="H43" s="241">
        <v>7.2</v>
      </c>
      <c r="I43" s="241">
        <v>6.8</v>
      </c>
      <c r="J43" s="241">
        <v>9</v>
      </c>
      <c r="K43" s="241">
        <v>8.8000000000000007</v>
      </c>
      <c r="L43" s="241">
        <v>9.5</v>
      </c>
      <c r="M43" s="241">
        <v>9.4</v>
      </c>
      <c r="N43" s="241">
        <v>9.5</v>
      </c>
      <c r="O43" s="241">
        <v>9.2000000000000011</v>
      </c>
      <c r="P43" s="241">
        <v>9</v>
      </c>
      <c r="Q43" s="241">
        <v>8.9</v>
      </c>
      <c r="R43" s="241">
        <v>9.1</v>
      </c>
      <c r="S43" s="241">
        <v>9</v>
      </c>
      <c r="T43" s="241">
        <v>8.9</v>
      </c>
      <c r="U43" s="241">
        <v>8.8000000000000007</v>
      </c>
      <c r="V43" s="241">
        <v>8.9</v>
      </c>
      <c r="W43" s="241">
        <v>8.9</v>
      </c>
      <c r="X43" s="241">
        <v>9</v>
      </c>
      <c r="Y43" s="241">
        <v>9.2000000000000011</v>
      </c>
      <c r="Z43" s="235" t="str">
        <f t="shared" si="0"/>
        <v>Friday</v>
      </c>
      <c r="AA43" s="235" t="str">
        <f t="shared" si="1"/>
        <v>November</v>
      </c>
      <c r="AB43" s="235" t="s">
        <v>205</v>
      </c>
      <c r="AC43" s="242">
        <f t="shared" si="2"/>
        <v>8.2958333333333343</v>
      </c>
      <c r="AD43" s="235">
        <f>VLOOKUP(A43,'[5]Daily LDZ Demand'!$A$5:$B$4752,2,FALSE)</f>
        <v>12.48</v>
      </c>
      <c r="AF43" s="237"/>
      <c r="AG43" s="243">
        <v>6.37916666666667</v>
      </c>
      <c r="AH43" s="243">
        <v>13.32</v>
      </c>
      <c r="AI43" s="243">
        <v>11.9625</v>
      </c>
      <c r="AJ43" s="243">
        <v>9.4499999999999993</v>
      </c>
      <c r="AK43" s="243">
        <v>6.1083333333333298</v>
      </c>
      <c r="AL43" s="243">
        <v>12.05</v>
      </c>
      <c r="AM43" s="243">
        <v>10.470833333333299</v>
      </c>
      <c r="AN43" s="243">
        <v>9.5399999999999991</v>
      </c>
      <c r="AO43" s="243">
        <v>11.5875</v>
      </c>
      <c r="AP43" s="243">
        <v>7.9580000000000002</v>
      </c>
      <c r="AQ43" s="243">
        <v>3.9833333333333298</v>
      </c>
      <c r="AR43" s="243">
        <v>12.882999999999999</v>
      </c>
    </row>
    <row r="44" spans="1:44" s="235" customFormat="1" x14ac:dyDescent="0.25">
      <c r="A44" s="240">
        <v>43794</v>
      </c>
      <c r="B44" s="241">
        <v>11.6</v>
      </c>
      <c r="C44" s="241">
        <v>11.6</v>
      </c>
      <c r="D44" s="241">
        <v>11.8</v>
      </c>
      <c r="E44" s="241">
        <v>11.9</v>
      </c>
      <c r="F44" s="241">
        <v>12.1</v>
      </c>
      <c r="G44" s="241">
        <v>13</v>
      </c>
      <c r="H44" s="241">
        <v>12.9</v>
      </c>
      <c r="I44" s="241">
        <v>12.3</v>
      </c>
      <c r="J44" s="241">
        <v>12.6</v>
      </c>
      <c r="K44" s="241">
        <v>12.6</v>
      </c>
      <c r="L44" s="241">
        <v>12.2</v>
      </c>
      <c r="M44" s="241">
        <v>11.5</v>
      </c>
      <c r="N44" s="241">
        <v>10.6</v>
      </c>
      <c r="O44" s="241">
        <v>10.4</v>
      </c>
      <c r="P44" s="241">
        <v>10.6</v>
      </c>
      <c r="Q44" s="241">
        <v>10.6</v>
      </c>
      <c r="R44" s="241">
        <v>10.1</v>
      </c>
      <c r="S44" s="241">
        <v>10</v>
      </c>
      <c r="T44" s="241">
        <v>9.8000000000000007</v>
      </c>
      <c r="U44" s="241">
        <v>9.8000000000000007</v>
      </c>
      <c r="V44" s="241">
        <v>9.1</v>
      </c>
      <c r="W44" s="241">
        <v>9.2000000000000011</v>
      </c>
      <c r="X44" s="241">
        <v>10.1</v>
      </c>
      <c r="Y44" s="241">
        <v>10.9</v>
      </c>
      <c r="Z44" s="235" t="str">
        <f t="shared" si="0"/>
        <v>Monday</v>
      </c>
      <c r="AA44" s="235" t="str">
        <f t="shared" si="1"/>
        <v>November</v>
      </c>
      <c r="AB44" s="235" t="s">
        <v>205</v>
      </c>
      <c r="AC44" s="242">
        <f t="shared" si="2"/>
        <v>11.137499999999998</v>
      </c>
      <c r="AD44" s="235">
        <f>VLOOKUP(A44,'[5]Daily LDZ Demand'!$A$5:$B$4752,2,FALSE)</f>
        <v>9.5399999999999991</v>
      </c>
      <c r="AF44" s="237"/>
      <c r="AG44" s="243">
        <v>6.4166666666666696</v>
      </c>
      <c r="AH44" s="243">
        <v>13.46</v>
      </c>
      <c r="AI44" s="243">
        <v>5.3916666666666702</v>
      </c>
      <c r="AJ44" s="243">
        <v>10.45</v>
      </c>
      <c r="AK44" s="243">
        <v>4</v>
      </c>
      <c r="AL44" s="243">
        <v>12.44</v>
      </c>
      <c r="AM44" s="243">
        <v>9.0374999999999996</v>
      </c>
      <c r="AN44" s="243">
        <v>8.7100000000000009</v>
      </c>
      <c r="AO44" s="243">
        <v>4.6083333333333298</v>
      </c>
      <c r="AP44" s="243">
        <v>9.4239999999999995</v>
      </c>
      <c r="AQ44" s="243">
        <v>8.4041666666666703</v>
      </c>
      <c r="AR44" s="243">
        <v>8.9250000000000007</v>
      </c>
    </row>
    <row r="45" spans="1:44" s="235" customFormat="1" x14ac:dyDescent="0.25">
      <c r="A45" s="240">
        <v>43795</v>
      </c>
      <c r="B45" s="241">
        <v>9.8000000000000007</v>
      </c>
      <c r="C45" s="241">
        <v>10.9</v>
      </c>
      <c r="D45" s="241">
        <v>12.2</v>
      </c>
      <c r="E45" s="241">
        <v>13.3</v>
      </c>
      <c r="F45" s="241">
        <v>13.7</v>
      </c>
      <c r="G45" s="241">
        <v>13.8</v>
      </c>
      <c r="H45" s="241">
        <v>13.9</v>
      </c>
      <c r="I45" s="241">
        <v>13.6</v>
      </c>
      <c r="J45" s="241">
        <v>13.7</v>
      </c>
      <c r="K45" s="241">
        <v>13</v>
      </c>
      <c r="L45" s="241">
        <v>12.1</v>
      </c>
      <c r="M45" s="241">
        <v>11.8</v>
      </c>
      <c r="N45" s="241">
        <v>12.2</v>
      </c>
      <c r="O45" s="241">
        <v>12</v>
      </c>
      <c r="P45" s="241">
        <v>11.3</v>
      </c>
      <c r="Q45" s="241">
        <v>11.1</v>
      </c>
      <c r="R45" s="241">
        <v>10.9</v>
      </c>
      <c r="S45" s="241">
        <v>11.1</v>
      </c>
      <c r="T45" s="241">
        <v>10.6</v>
      </c>
      <c r="U45" s="241">
        <v>9.4</v>
      </c>
      <c r="V45" s="241">
        <v>9.3000000000000007</v>
      </c>
      <c r="W45" s="241">
        <v>9.2000000000000011</v>
      </c>
      <c r="X45" s="241">
        <v>8.8000000000000007</v>
      </c>
      <c r="Y45" s="241">
        <v>7.6</v>
      </c>
      <c r="Z45" s="235" t="str">
        <f t="shared" si="0"/>
        <v>Tuesday</v>
      </c>
      <c r="AA45" s="235" t="str">
        <f t="shared" si="1"/>
        <v>November</v>
      </c>
      <c r="AB45" s="235" t="s">
        <v>205</v>
      </c>
      <c r="AC45" s="242">
        <f t="shared" si="2"/>
        <v>11.470833333333337</v>
      </c>
      <c r="AD45" s="235">
        <f>VLOOKUP(A45,'[5]Daily LDZ Demand'!$A$5:$B$4752,2,FALSE)</f>
        <v>9.4600000000000009</v>
      </c>
      <c r="AF45" s="237"/>
      <c r="AG45" s="243">
        <v>6.44166666666667</v>
      </c>
      <c r="AH45" s="243">
        <v>10.53</v>
      </c>
      <c r="AI45" s="243">
        <v>1.8625</v>
      </c>
      <c r="AJ45" s="243">
        <v>13.26</v>
      </c>
      <c r="AK45" s="243">
        <v>6.7208333333333297</v>
      </c>
      <c r="AL45" s="243">
        <v>12.78</v>
      </c>
      <c r="AM45" s="243">
        <v>5.7041666666666702</v>
      </c>
      <c r="AN45" s="243">
        <v>9.66</v>
      </c>
      <c r="AO45" s="243">
        <v>7.56666666666667</v>
      </c>
      <c r="AP45" s="243">
        <v>9.9269999999999996</v>
      </c>
      <c r="AQ45" s="243">
        <v>7.0625</v>
      </c>
      <c r="AR45" s="243">
        <v>10.134</v>
      </c>
    </row>
    <row r="46" spans="1:44" s="235" customFormat="1" x14ac:dyDescent="0.25">
      <c r="A46" s="240">
        <v>43796</v>
      </c>
      <c r="B46" s="241">
        <v>7.1</v>
      </c>
      <c r="C46" s="241">
        <v>7.2</v>
      </c>
      <c r="D46" s="241">
        <v>8.7000000000000011</v>
      </c>
      <c r="E46" s="241">
        <v>9.6</v>
      </c>
      <c r="F46" s="241">
        <v>10.5</v>
      </c>
      <c r="G46" s="241">
        <v>11.2</v>
      </c>
      <c r="H46" s="241">
        <v>10.6</v>
      </c>
      <c r="I46" s="241">
        <v>10.8</v>
      </c>
      <c r="J46" s="241">
        <v>10.200000000000001</v>
      </c>
      <c r="K46" s="241">
        <v>10.200000000000001</v>
      </c>
      <c r="L46" s="241">
        <v>9.9</v>
      </c>
      <c r="M46" s="241">
        <v>10</v>
      </c>
      <c r="N46" s="241">
        <v>9.7000000000000011</v>
      </c>
      <c r="O46" s="241">
        <v>9.8000000000000007</v>
      </c>
      <c r="P46" s="241">
        <v>9.7000000000000011</v>
      </c>
      <c r="Q46" s="241">
        <v>9.6</v>
      </c>
      <c r="R46" s="241">
        <v>9.6</v>
      </c>
      <c r="S46" s="241">
        <v>9.4</v>
      </c>
      <c r="T46" s="241">
        <v>9.3000000000000007</v>
      </c>
      <c r="U46" s="241">
        <v>9.1</v>
      </c>
      <c r="V46" s="241">
        <v>9.1</v>
      </c>
      <c r="W46" s="241">
        <v>9.1</v>
      </c>
      <c r="X46" s="241">
        <v>8.8000000000000007</v>
      </c>
      <c r="Y46" s="241">
        <v>9.2000000000000011</v>
      </c>
      <c r="Z46" s="235" t="str">
        <f t="shared" si="0"/>
        <v>Wednesday</v>
      </c>
      <c r="AA46" s="235" t="str">
        <f t="shared" si="1"/>
        <v>November</v>
      </c>
      <c r="AB46" s="235" t="s">
        <v>205</v>
      </c>
      <c r="AC46" s="242">
        <f t="shared" si="2"/>
        <v>9.5166666666666657</v>
      </c>
      <c r="AD46" s="235">
        <f>VLOOKUP(A46,'[5]Daily LDZ Demand'!$A$5:$B$4752,2,FALSE)</f>
        <v>9.9499999999999993</v>
      </c>
      <c r="AF46" s="237"/>
      <c r="AG46" s="243">
        <v>6.4666666666666703</v>
      </c>
      <c r="AH46" s="243">
        <v>13.78</v>
      </c>
      <c r="AI46" s="243">
        <v>3.9041666666666699</v>
      </c>
      <c r="AJ46" s="243">
        <v>14.18</v>
      </c>
      <c r="AK46" s="243">
        <v>4.5625</v>
      </c>
      <c r="AL46" s="243">
        <v>15.03</v>
      </c>
      <c r="AM46" s="243">
        <v>3.9</v>
      </c>
      <c r="AN46" s="243">
        <v>11.25</v>
      </c>
      <c r="AO46" s="243">
        <v>4.125</v>
      </c>
      <c r="AP46" s="243">
        <v>11.179</v>
      </c>
      <c r="AQ46" s="243">
        <v>2.65</v>
      </c>
      <c r="AR46" s="243">
        <v>11.829000000000001</v>
      </c>
    </row>
    <row r="47" spans="1:44" s="235" customFormat="1" x14ac:dyDescent="0.25">
      <c r="A47" s="240">
        <v>43797</v>
      </c>
      <c r="B47" s="241">
        <v>8.8000000000000007</v>
      </c>
      <c r="C47" s="241">
        <v>6.6</v>
      </c>
      <c r="D47" s="241">
        <v>6.4</v>
      </c>
      <c r="E47" s="241">
        <v>5.9</v>
      </c>
      <c r="F47" s="241">
        <v>7.4</v>
      </c>
      <c r="G47" s="241">
        <v>9.4</v>
      </c>
      <c r="H47" s="241">
        <v>11</v>
      </c>
      <c r="I47" s="241">
        <v>10.5</v>
      </c>
      <c r="J47" s="241">
        <v>10.5</v>
      </c>
      <c r="K47" s="241">
        <v>10.3</v>
      </c>
      <c r="L47" s="241">
        <v>9.6</v>
      </c>
      <c r="M47" s="241">
        <v>8.6</v>
      </c>
      <c r="N47" s="241">
        <v>8.8000000000000007</v>
      </c>
      <c r="O47" s="241">
        <v>8.6</v>
      </c>
      <c r="P47" s="241">
        <v>8.6</v>
      </c>
      <c r="Q47" s="241">
        <v>8.1999999999999993</v>
      </c>
      <c r="R47" s="241">
        <v>8.1</v>
      </c>
      <c r="S47" s="241">
        <v>7.6</v>
      </c>
      <c r="T47" s="241">
        <v>7.2</v>
      </c>
      <c r="U47" s="241">
        <v>7</v>
      </c>
      <c r="V47" s="241">
        <v>6.7</v>
      </c>
      <c r="W47" s="241">
        <v>6.4</v>
      </c>
      <c r="X47" s="241">
        <v>6.1</v>
      </c>
      <c r="Y47" s="241">
        <v>5.9</v>
      </c>
      <c r="Z47" s="235" t="str">
        <f t="shared" si="0"/>
        <v>Thursday</v>
      </c>
      <c r="AA47" s="235" t="str">
        <f t="shared" si="1"/>
        <v>November</v>
      </c>
      <c r="AB47" s="235" t="s">
        <v>205</v>
      </c>
      <c r="AC47" s="242">
        <f t="shared" si="2"/>
        <v>8.0916666666666632</v>
      </c>
      <c r="AD47" s="235">
        <f>VLOOKUP(A47,'[5]Daily LDZ Demand'!$A$5:$B$4752,2,FALSE)</f>
        <v>10.57</v>
      </c>
      <c r="AF47" s="237"/>
      <c r="AG47" s="243">
        <v>6.5083333333333302</v>
      </c>
      <c r="AH47" s="243">
        <v>13.04</v>
      </c>
      <c r="AI47" s="243">
        <v>7.8416666666666703</v>
      </c>
      <c r="AJ47" s="243">
        <v>12.04</v>
      </c>
      <c r="AK47" s="243">
        <v>10.929166666666699</v>
      </c>
      <c r="AL47" s="243">
        <v>11.5</v>
      </c>
      <c r="AM47" s="243">
        <v>4.1166666666666698</v>
      </c>
      <c r="AN47" s="243">
        <v>11.11</v>
      </c>
      <c r="AO47" s="243">
        <v>2.1625000000000001</v>
      </c>
      <c r="AP47" s="243">
        <v>12.43</v>
      </c>
      <c r="AQ47" s="243">
        <v>5.9708333333333297</v>
      </c>
      <c r="AR47" s="243">
        <v>12.646000000000001</v>
      </c>
    </row>
    <row r="48" spans="1:44" s="235" customFormat="1" x14ac:dyDescent="0.25">
      <c r="A48" s="240">
        <v>43798</v>
      </c>
      <c r="B48" s="241">
        <v>5.7</v>
      </c>
      <c r="C48" s="241">
        <v>5.6</v>
      </c>
      <c r="D48" s="241">
        <v>5.3</v>
      </c>
      <c r="E48" s="241">
        <v>5.3</v>
      </c>
      <c r="F48" s="241">
        <v>5.6</v>
      </c>
      <c r="G48" s="241">
        <v>6.4</v>
      </c>
      <c r="H48" s="241">
        <v>6.9</v>
      </c>
      <c r="I48" s="241">
        <v>7.5</v>
      </c>
      <c r="J48" s="241">
        <v>7.5</v>
      </c>
      <c r="K48" s="241">
        <v>7.4</v>
      </c>
      <c r="L48" s="241">
        <v>7.2</v>
      </c>
      <c r="M48" s="241">
        <v>6.7</v>
      </c>
      <c r="N48" s="241">
        <v>6.4</v>
      </c>
      <c r="O48" s="241">
        <v>6.4</v>
      </c>
      <c r="P48" s="241">
        <v>6.3</v>
      </c>
      <c r="Q48" s="241">
        <v>5.9</v>
      </c>
      <c r="R48" s="241">
        <v>5.8</v>
      </c>
      <c r="S48" s="241">
        <v>5.5</v>
      </c>
      <c r="T48" s="241">
        <v>6</v>
      </c>
      <c r="U48" s="241">
        <v>5.7</v>
      </c>
      <c r="V48" s="241">
        <v>4.9000000000000004</v>
      </c>
      <c r="W48" s="241">
        <v>4.6000000000000005</v>
      </c>
      <c r="X48" s="241">
        <v>4.8</v>
      </c>
      <c r="Y48" s="241">
        <v>4.8</v>
      </c>
      <c r="Z48" s="235" t="str">
        <f t="shared" si="0"/>
        <v>Friday</v>
      </c>
      <c r="AA48" s="235" t="str">
        <f t="shared" si="1"/>
        <v>November</v>
      </c>
      <c r="AB48" s="235" t="s">
        <v>205</v>
      </c>
      <c r="AC48" s="242">
        <f t="shared" si="2"/>
        <v>6.0083333333333337</v>
      </c>
      <c r="AD48" s="235">
        <f>VLOOKUP(A48,'[5]Daily LDZ Demand'!$A$5:$B$4752,2,FALSE)</f>
        <v>12.22</v>
      </c>
      <c r="AF48" s="237"/>
      <c r="AG48" s="243">
        <v>6.5166666666666702</v>
      </c>
      <c r="AH48" s="243">
        <v>12.91</v>
      </c>
      <c r="AI48" s="243">
        <v>5.7166666666666703</v>
      </c>
      <c r="AJ48" s="243">
        <v>12.61</v>
      </c>
      <c r="AK48" s="243">
        <v>5.5916666666666703</v>
      </c>
      <c r="AL48" s="243">
        <v>12.17</v>
      </c>
      <c r="AM48" s="243">
        <v>1.6666666666666701</v>
      </c>
      <c r="AN48" s="243">
        <v>11.93</v>
      </c>
      <c r="AO48" s="243">
        <v>0.8125</v>
      </c>
      <c r="AP48" s="243">
        <v>14.894</v>
      </c>
      <c r="AQ48" s="243">
        <v>11.008333333333301</v>
      </c>
      <c r="AR48" s="243">
        <v>10.112</v>
      </c>
    </row>
    <row r="49" spans="1:44" s="235" customFormat="1" x14ac:dyDescent="0.25">
      <c r="A49" s="240">
        <v>43801</v>
      </c>
      <c r="B49" s="241">
        <v>-3</v>
      </c>
      <c r="C49" s="241">
        <v>-3.2</v>
      </c>
      <c r="D49" s="241">
        <v>-2.9</v>
      </c>
      <c r="E49" s="241">
        <v>-0.8</v>
      </c>
      <c r="F49" s="241">
        <v>0.2</v>
      </c>
      <c r="G49" s="241">
        <v>3.6</v>
      </c>
      <c r="H49" s="241">
        <v>4.7</v>
      </c>
      <c r="I49" s="241">
        <v>6.6</v>
      </c>
      <c r="J49" s="241">
        <v>5.9</v>
      </c>
      <c r="K49" s="241">
        <v>5.2</v>
      </c>
      <c r="L49" s="241">
        <v>4.2</v>
      </c>
      <c r="M49" s="241">
        <v>1.8</v>
      </c>
      <c r="N49" s="241">
        <v>0.4</v>
      </c>
      <c r="O49" s="241">
        <v>0.9</v>
      </c>
      <c r="P49" s="241">
        <v>-0.3</v>
      </c>
      <c r="Q49" s="241">
        <v>-0.2</v>
      </c>
      <c r="R49" s="241">
        <v>0.7</v>
      </c>
      <c r="S49" s="241">
        <v>1.1000000000000001</v>
      </c>
      <c r="T49" s="241">
        <v>1.6</v>
      </c>
      <c r="U49" s="241">
        <v>1.8</v>
      </c>
      <c r="V49" s="241">
        <v>2</v>
      </c>
      <c r="W49" s="241">
        <v>2.1</v>
      </c>
      <c r="X49" s="241">
        <v>2.3000000000000003</v>
      </c>
      <c r="Y49" s="241">
        <v>2.8</v>
      </c>
      <c r="Z49" s="235" t="str">
        <f t="shared" si="0"/>
        <v>Monday</v>
      </c>
      <c r="AA49" s="235" t="str">
        <f t="shared" si="1"/>
        <v>December</v>
      </c>
      <c r="AB49" s="235" t="s">
        <v>205</v>
      </c>
      <c r="AC49" s="242">
        <f t="shared" si="2"/>
        <v>1.5624999999999998</v>
      </c>
      <c r="AD49" s="235">
        <f>VLOOKUP(A49,'[5]Daily LDZ Demand'!$A$5:$B$4752,2,FALSE)</f>
        <v>15.35</v>
      </c>
      <c r="AF49" s="237"/>
      <c r="AG49" s="243">
        <v>6.5958333333333297</v>
      </c>
      <c r="AH49" s="243">
        <v>8.7100000000000009</v>
      </c>
      <c r="AI49" s="243">
        <v>6.1624999999999996</v>
      </c>
      <c r="AJ49" s="243">
        <v>12.96</v>
      </c>
      <c r="AK49" s="243">
        <v>2.6958333333333302</v>
      </c>
      <c r="AL49" s="243">
        <v>14.17</v>
      </c>
      <c r="AM49" s="243">
        <v>3.375</v>
      </c>
      <c r="AN49" s="243">
        <v>12.36</v>
      </c>
      <c r="AO49" s="243">
        <v>-1.7749999999999999</v>
      </c>
      <c r="AP49" s="243">
        <v>15.49</v>
      </c>
      <c r="AQ49" s="243">
        <v>7.92916666666666</v>
      </c>
      <c r="AR49" s="243">
        <v>9.3520000000000003</v>
      </c>
    </row>
    <row r="50" spans="1:44" s="235" customFormat="1" x14ac:dyDescent="0.25">
      <c r="A50" s="240">
        <v>43802</v>
      </c>
      <c r="B50" s="241">
        <v>3.3</v>
      </c>
      <c r="C50" s="241">
        <v>4</v>
      </c>
      <c r="D50" s="241">
        <v>3.9</v>
      </c>
      <c r="E50" s="241">
        <v>4.0999999999999996</v>
      </c>
      <c r="F50" s="241">
        <v>6.8</v>
      </c>
      <c r="G50" s="241">
        <v>8.1</v>
      </c>
      <c r="H50" s="241">
        <v>8.5</v>
      </c>
      <c r="I50" s="241">
        <v>9.1</v>
      </c>
      <c r="J50" s="241">
        <v>9.6</v>
      </c>
      <c r="K50" s="241">
        <v>8.1</v>
      </c>
      <c r="L50" s="241">
        <v>6.6</v>
      </c>
      <c r="M50" s="241">
        <v>4.8</v>
      </c>
      <c r="N50" s="241">
        <v>2.8</v>
      </c>
      <c r="O50" s="241">
        <v>2.4</v>
      </c>
      <c r="P50" s="241">
        <v>1.4</v>
      </c>
      <c r="Q50" s="241">
        <v>2.4</v>
      </c>
      <c r="R50" s="241">
        <v>1.9</v>
      </c>
      <c r="S50" s="241">
        <v>2.9</v>
      </c>
      <c r="T50" s="241">
        <v>2.2000000000000002</v>
      </c>
      <c r="U50" s="241">
        <v>0.5</v>
      </c>
      <c r="V50" s="241">
        <v>2.9</v>
      </c>
      <c r="W50" s="241">
        <v>0.5</v>
      </c>
      <c r="X50" s="241">
        <v>-0.4</v>
      </c>
      <c r="Y50" s="241">
        <v>0</v>
      </c>
      <c r="Z50" s="235" t="str">
        <f t="shared" si="0"/>
        <v>Tuesday</v>
      </c>
      <c r="AA50" s="235" t="str">
        <f t="shared" si="1"/>
        <v>December</v>
      </c>
      <c r="AB50" s="235" t="s">
        <v>205</v>
      </c>
      <c r="AC50" s="242">
        <f t="shared" si="2"/>
        <v>4.0166666666666675</v>
      </c>
      <c r="AD50" s="235">
        <f>VLOOKUP(A50,'[5]Daily LDZ Demand'!$A$5:$B$4752,2,FALSE)</f>
        <v>13.78</v>
      </c>
      <c r="AF50" s="237"/>
      <c r="AG50" s="243">
        <v>6.6</v>
      </c>
      <c r="AH50" s="243">
        <v>9.0299999999999994</v>
      </c>
      <c r="AI50" s="243">
        <v>5.15</v>
      </c>
      <c r="AJ50" s="243">
        <v>13.58</v>
      </c>
      <c r="AK50" s="243">
        <v>8.3208333333333293</v>
      </c>
      <c r="AL50" s="243">
        <v>12.33</v>
      </c>
      <c r="AM50" s="243">
        <v>6.0208333333333304</v>
      </c>
      <c r="AN50" s="243">
        <v>12.035</v>
      </c>
      <c r="AO50" s="243">
        <v>7.0250000000000004</v>
      </c>
      <c r="AP50" s="243">
        <v>11.509</v>
      </c>
      <c r="AQ50" s="243">
        <v>3.8541666666666701</v>
      </c>
      <c r="AR50" s="243">
        <v>11.048</v>
      </c>
    </row>
    <row r="51" spans="1:44" s="235" customFormat="1" x14ac:dyDescent="0.25">
      <c r="A51" s="240">
        <v>43803</v>
      </c>
      <c r="B51" s="241">
        <v>0.3</v>
      </c>
      <c r="C51" s="241">
        <v>-0.3</v>
      </c>
      <c r="D51" s="241">
        <v>-1.4</v>
      </c>
      <c r="E51" s="241">
        <v>-0.9</v>
      </c>
      <c r="F51" s="241">
        <v>1.9</v>
      </c>
      <c r="G51" s="241">
        <v>3.3</v>
      </c>
      <c r="H51" s="241">
        <v>7.1</v>
      </c>
      <c r="I51" s="241">
        <v>7.9</v>
      </c>
      <c r="J51" s="241">
        <v>8.3000000000000007</v>
      </c>
      <c r="K51" s="241">
        <v>8.6</v>
      </c>
      <c r="L51" s="241">
        <v>5.6</v>
      </c>
      <c r="M51" s="241">
        <v>3.8</v>
      </c>
      <c r="N51" s="241">
        <v>1</v>
      </c>
      <c r="O51" s="241">
        <v>-0.5</v>
      </c>
      <c r="P51" s="241">
        <v>-1.7</v>
      </c>
      <c r="Q51" s="241">
        <v>-1.5</v>
      </c>
      <c r="R51" s="241">
        <v>-1.5</v>
      </c>
      <c r="S51" s="241">
        <v>-1.8</v>
      </c>
      <c r="T51" s="241">
        <v>-2</v>
      </c>
      <c r="U51" s="241">
        <v>-1.6</v>
      </c>
      <c r="V51" s="241">
        <v>-0.3</v>
      </c>
      <c r="W51" s="241">
        <v>0.3</v>
      </c>
      <c r="X51" s="241">
        <v>1.6</v>
      </c>
      <c r="Y51" s="241">
        <v>0.9</v>
      </c>
      <c r="Z51" s="235" t="str">
        <f t="shared" si="0"/>
        <v>Wednesday</v>
      </c>
      <c r="AA51" s="235" t="str">
        <f t="shared" si="1"/>
        <v>December</v>
      </c>
      <c r="AB51" s="235" t="s">
        <v>205</v>
      </c>
      <c r="AC51" s="242">
        <f t="shared" si="2"/>
        <v>1.5458333333333332</v>
      </c>
      <c r="AD51" s="235">
        <f>VLOOKUP(A51,'[5]Daily LDZ Demand'!$A$5:$B$4752,2,FALSE)</f>
        <v>15.5</v>
      </c>
      <c r="AF51" s="237"/>
      <c r="AG51" s="243">
        <v>6.6666666666666696</v>
      </c>
      <c r="AH51" s="243">
        <v>12.96</v>
      </c>
      <c r="AI51" s="243">
        <v>4.8875000000000002</v>
      </c>
      <c r="AJ51" s="243">
        <v>14.23</v>
      </c>
      <c r="AK51" s="243">
        <v>5.0374999999999996</v>
      </c>
      <c r="AL51" s="243">
        <v>13.93</v>
      </c>
      <c r="AM51" s="243">
        <v>4.1083333333333298</v>
      </c>
      <c r="AN51" s="243">
        <v>12.15</v>
      </c>
      <c r="AO51" s="243">
        <v>4.1041666666666696</v>
      </c>
      <c r="AP51" s="243">
        <v>12.000999999999999</v>
      </c>
      <c r="AQ51" s="243">
        <v>9.8291666666666693</v>
      </c>
      <c r="AR51" s="243">
        <v>10.874000000000001</v>
      </c>
    </row>
    <row r="52" spans="1:44" s="235" customFormat="1" x14ac:dyDescent="0.25">
      <c r="A52" s="240">
        <v>43804</v>
      </c>
      <c r="B52" s="241">
        <v>0.2</v>
      </c>
      <c r="C52" s="241">
        <v>1.3</v>
      </c>
      <c r="D52" s="241">
        <v>2.8</v>
      </c>
      <c r="E52" s="241">
        <v>3</v>
      </c>
      <c r="F52" s="241">
        <v>4.7</v>
      </c>
      <c r="G52" s="241">
        <v>7.5</v>
      </c>
      <c r="H52" s="241">
        <v>8.6</v>
      </c>
      <c r="I52" s="241">
        <v>8.9</v>
      </c>
      <c r="J52" s="241">
        <v>9.1</v>
      </c>
      <c r="K52" s="241">
        <v>9.2000000000000011</v>
      </c>
      <c r="L52" s="241">
        <v>9.3000000000000007</v>
      </c>
      <c r="M52" s="241">
        <v>9.4</v>
      </c>
      <c r="N52" s="241">
        <v>9.6</v>
      </c>
      <c r="O52" s="241">
        <v>9.9</v>
      </c>
      <c r="P52" s="241">
        <v>10.200000000000001</v>
      </c>
      <c r="Q52" s="241">
        <v>10.3</v>
      </c>
      <c r="R52" s="241">
        <v>10.5</v>
      </c>
      <c r="S52" s="241">
        <v>10.7</v>
      </c>
      <c r="T52" s="241">
        <v>11</v>
      </c>
      <c r="U52" s="241">
        <v>11.5</v>
      </c>
      <c r="V52" s="241">
        <v>11.3</v>
      </c>
      <c r="W52" s="241">
        <v>11.3</v>
      </c>
      <c r="X52" s="241">
        <v>11.9</v>
      </c>
      <c r="Y52" s="241">
        <v>11.9</v>
      </c>
      <c r="Z52" s="235" t="str">
        <f t="shared" si="0"/>
        <v>Thursday</v>
      </c>
      <c r="AA52" s="235" t="str">
        <f t="shared" si="1"/>
        <v>December</v>
      </c>
      <c r="AB52" s="235" t="s">
        <v>205</v>
      </c>
      <c r="AC52" s="242">
        <f t="shared" si="2"/>
        <v>8.5041666666666682</v>
      </c>
      <c r="AD52" s="235">
        <f>VLOOKUP(A52,'[5]Daily LDZ Demand'!$A$5:$B$4752,2,FALSE)</f>
        <v>13.89</v>
      </c>
      <c r="AF52" s="237"/>
      <c r="AG52" s="243">
        <v>6.7291666666666696</v>
      </c>
      <c r="AH52" s="243">
        <v>10.94</v>
      </c>
      <c r="AI52" s="243">
        <v>1.5375000000000001</v>
      </c>
      <c r="AJ52" s="243">
        <v>15.86</v>
      </c>
      <c r="AK52" s="243">
        <v>7.4291666666666698</v>
      </c>
      <c r="AL52" s="243">
        <v>13.87</v>
      </c>
      <c r="AM52" s="243">
        <v>-0.625</v>
      </c>
      <c r="AN52" s="243">
        <v>13.528</v>
      </c>
      <c r="AO52" s="243">
        <v>4.8291666666666702</v>
      </c>
      <c r="AP52" s="243">
        <v>12.871</v>
      </c>
      <c r="AQ52" s="243">
        <v>11.591666666666701</v>
      </c>
      <c r="AR52" s="243">
        <v>8.7230000000000008</v>
      </c>
    </row>
    <row r="53" spans="1:44" s="235" customFormat="1" x14ac:dyDescent="0.25">
      <c r="A53" s="240">
        <v>43805</v>
      </c>
      <c r="B53" s="241">
        <v>11.9</v>
      </c>
      <c r="C53" s="241">
        <v>12.1</v>
      </c>
      <c r="D53" s="241">
        <v>12.4</v>
      </c>
      <c r="E53" s="241">
        <v>12.7</v>
      </c>
      <c r="F53" s="241">
        <v>12.9</v>
      </c>
      <c r="G53" s="241">
        <v>12.4</v>
      </c>
      <c r="H53" s="241">
        <v>12.9</v>
      </c>
      <c r="I53" s="241">
        <v>12.6</v>
      </c>
      <c r="J53" s="241">
        <v>12.7</v>
      </c>
      <c r="K53" s="241">
        <v>11.4</v>
      </c>
      <c r="L53" s="241">
        <v>11.2</v>
      </c>
      <c r="M53" s="241">
        <v>10.1</v>
      </c>
      <c r="N53" s="241">
        <v>9.8000000000000007</v>
      </c>
      <c r="O53" s="241">
        <v>9.8000000000000007</v>
      </c>
      <c r="P53" s="241">
        <v>9.7000000000000011</v>
      </c>
      <c r="Q53" s="241">
        <v>9.5</v>
      </c>
      <c r="R53" s="241">
        <v>9.6</v>
      </c>
      <c r="S53" s="241">
        <v>8.9</v>
      </c>
      <c r="T53" s="241">
        <v>8.9</v>
      </c>
      <c r="U53" s="241">
        <v>9</v>
      </c>
      <c r="V53" s="241">
        <v>8.6</v>
      </c>
      <c r="W53" s="241">
        <v>8.5</v>
      </c>
      <c r="X53" s="241">
        <v>8</v>
      </c>
      <c r="Y53" s="241">
        <v>7.6</v>
      </c>
      <c r="Z53" s="235" t="str">
        <f t="shared" si="0"/>
        <v>Friday</v>
      </c>
      <c r="AA53" s="235" t="str">
        <f t="shared" si="1"/>
        <v>December</v>
      </c>
      <c r="AB53" s="235" t="s">
        <v>205</v>
      </c>
      <c r="AC53" s="242">
        <f t="shared" si="2"/>
        <v>10.549999999999999</v>
      </c>
      <c r="AD53" s="235">
        <f>VLOOKUP(A53,'[5]Daily LDZ Demand'!$A$5:$B$4752,2,FALSE)</f>
        <v>11.28</v>
      </c>
      <c r="AF53" s="237"/>
      <c r="AG53" s="243">
        <v>6.75</v>
      </c>
      <c r="AH53" s="243">
        <v>12.05</v>
      </c>
      <c r="AI53" s="243">
        <v>3.9208333333333298</v>
      </c>
      <c r="AJ53" s="243">
        <v>15.12</v>
      </c>
      <c r="AK53" s="243">
        <v>6.4833333333333298</v>
      </c>
      <c r="AL53" s="243">
        <v>13.93</v>
      </c>
      <c r="AM53" s="243">
        <v>-1.62916666666667</v>
      </c>
      <c r="AN53" s="243">
        <v>14.602</v>
      </c>
      <c r="AO53" s="243">
        <v>8.6750000000000007</v>
      </c>
      <c r="AP53" s="243">
        <v>11.167</v>
      </c>
      <c r="AQ53" s="243">
        <v>9.5416666666666696</v>
      </c>
      <c r="AR53" s="243">
        <v>10.111000000000001</v>
      </c>
    </row>
    <row r="54" spans="1:44" s="235" customFormat="1" x14ac:dyDescent="0.25">
      <c r="A54" s="240">
        <v>43808</v>
      </c>
      <c r="B54" s="241">
        <v>9.3000000000000007</v>
      </c>
      <c r="C54" s="241">
        <v>8.9</v>
      </c>
      <c r="D54" s="241">
        <v>8.3000000000000007</v>
      </c>
      <c r="E54" s="241">
        <v>8.8000000000000007</v>
      </c>
      <c r="F54" s="241">
        <v>9.4</v>
      </c>
      <c r="G54" s="241">
        <v>9.8000000000000007</v>
      </c>
      <c r="H54" s="241">
        <v>9.7000000000000011</v>
      </c>
      <c r="I54" s="241">
        <v>9.6</v>
      </c>
      <c r="J54" s="241">
        <v>9.9</v>
      </c>
      <c r="K54" s="241">
        <v>9.1</v>
      </c>
      <c r="L54" s="241">
        <v>7.6</v>
      </c>
      <c r="M54" s="241">
        <v>5.8</v>
      </c>
      <c r="N54" s="241">
        <v>4.4000000000000004</v>
      </c>
      <c r="O54" s="241">
        <v>3.2</v>
      </c>
      <c r="P54" s="241">
        <v>4</v>
      </c>
      <c r="Q54" s="241">
        <v>1.5</v>
      </c>
      <c r="R54" s="241">
        <v>0.8</v>
      </c>
      <c r="S54" s="241">
        <v>-0.4</v>
      </c>
      <c r="T54" s="241">
        <v>-0.7</v>
      </c>
      <c r="U54" s="241">
        <v>0.1</v>
      </c>
      <c r="V54" s="241">
        <v>2.5</v>
      </c>
      <c r="W54" s="241">
        <v>4</v>
      </c>
      <c r="X54" s="241">
        <v>6.3</v>
      </c>
      <c r="Y54" s="241">
        <v>8.9</v>
      </c>
      <c r="Z54" s="235" t="str">
        <f t="shared" si="0"/>
        <v>Monday</v>
      </c>
      <c r="AA54" s="235" t="str">
        <f t="shared" si="1"/>
        <v>December</v>
      </c>
      <c r="AB54" s="235" t="s">
        <v>205</v>
      </c>
      <c r="AC54" s="242">
        <f t="shared" si="2"/>
        <v>5.8666666666666663</v>
      </c>
      <c r="AD54" s="235">
        <f>VLOOKUP(A54,'[5]Daily LDZ Demand'!$A$5:$B$4752,2,FALSE)</f>
        <v>12.63</v>
      </c>
      <c r="AF54" s="237"/>
      <c r="AG54" s="243">
        <v>6.7666666666666702</v>
      </c>
      <c r="AH54" s="243">
        <v>12.78</v>
      </c>
      <c r="AI54" s="243">
        <v>6.0708333333333302</v>
      </c>
      <c r="AJ54" s="243">
        <v>14.65</v>
      </c>
      <c r="AK54" s="243">
        <v>7.6749999999999998</v>
      </c>
      <c r="AL54" s="243">
        <v>13.33</v>
      </c>
      <c r="AM54" s="243">
        <v>-2.7791666666666699</v>
      </c>
      <c r="AN54" s="243">
        <v>15.265000000000001</v>
      </c>
      <c r="AO54" s="243">
        <v>9.4041666666666703</v>
      </c>
      <c r="AP54" s="243">
        <v>10.167999999999999</v>
      </c>
      <c r="AQ54" s="243">
        <v>7.1375000000000002</v>
      </c>
      <c r="AR54" s="243">
        <v>11.882</v>
      </c>
    </row>
    <row r="55" spans="1:44" s="235" customFormat="1" x14ac:dyDescent="0.25">
      <c r="A55" s="240">
        <v>43809</v>
      </c>
      <c r="B55" s="241">
        <v>9.8000000000000007</v>
      </c>
      <c r="C55" s="241">
        <v>10.200000000000001</v>
      </c>
      <c r="D55" s="241">
        <v>10.200000000000001</v>
      </c>
      <c r="E55" s="241">
        <v>10.3</v>
      </c>
      <c r="F55" s="241">
        <v>10.6</v>
      </c>
      <c r="G55" s="241">
        <v>10.6</v>
      </c>
      <c r="H55" s="241">
        <v>11.1</v>
      </c>
      <c r="I55" s="241">
        <v>11.5</v>
      </c>
      <c r="J55" s="241">
        <v>11.6</v>
      </c>
      <c r="K55" s="241">
        <v>12</v>
      </c>
      <c r="L55" s="241">
        <v>12.3</v>
      </c>
      <c r="M55" s="241">
        <v>12.7</v>
      </c>
      <c r="N55" s="241">
        <v>10</v>
      </c>
      <c r="O55" s="241">
        <v>9.1</v>
      </c>
      <c r="P55" s="241">
        <v>8.7000000000000011</v>
      </c>
      <c r="Q55" s="241">
        <v>8.3000000000000007</v>
      </c>
      <c r="R55" s="241">
        <v>7.4</v>
      </c>
      <c r="S55" s="241">
        <v>6.9</v>
      </c>
      <c r="T55" s="241">
        <v>5.4</v>
      </c>
      <c r="U55" s="241">
        <v>5.1000000000000005</v>
      </c>
      <c r="V55" s="241">
        <v>4.5</v>
      </c>
      <c r="W55" s="241">
        <v>3.3</v>
      </c>
      <c r="X55" s="241">
        <v>3.7</v>
      </c>
      <c r="Y55" s="241">
        <v>4.4000000000000004</v>
      </c>
      <c r="Z55" s="235" t="str">
        <f t="shared" si="0"/>
        <v>Tuesday</v>
      </c>
      <c r="AA55" s="235" t="str">
        <f t="shared" si="1"/>
        <v>December</v>
      </c>
      <c r="AB55" s="235" t="s">
        <v>205</v>
      </c>
      <c r="AC55" s="242">
        <f t="shared" si="2"/>
        <v>8.7374999999999989</v>
      </c>
      <c r="AD55" s="235">
        <f>VLOOKUP(A55,'[5]Daily LDZ Demand'!$A$5:$B$4752,2,FALSE)</f>
        <v>12.53</v>
      </c>
      <c r="AF55" s="237"/>
      <c r="AG55" s="243">
        <v>6.8125</v>
      </c>
      <c r="AH55" s="243">
        <v>13.38</v>
      </c>
      <c r="AI55" s="243">
        <v>8.6791666666666707</v>
      </c>
      <c r="AJ55" s="243">
        <v>12.65</v>
      </c>
      <c r="AK55" s="243">
        <v>5.1749999999999998</v>
      </c>
      <c r="AL55" s="243">
        <v>13.33</v>
      </c>
      <c r="AM55" s="243">
        <v>-1.05416666666667</v>
      </c>
      <c r="AN55" s="243">
        <v>16.373999999999999</v>
      </c>
      <c r="AO55" s="243">
        <v>10.616666666666699</v>
      </c>
      <c r="AP55" s="243">
        <v>8.8629999999999995</v>
      </c>
      <c r="AQ55" s="243">
        <v>6.4375</v>
      </c>
      <c r="AR55" s="243">
        <v>12.288</v>
      </c>
    </row>
    <row r="56" spans="1:44" s="235" customFormat="1" x14ac:dyDescent="0.25">
      <c r="A56" s="240">
        <v>43810</v>
      </c>
      <c r="B56" s="241">
        <v>3.9</v>
      </c>
      <c r="C56" s="241">
        <v>4.6000000000000005</v>
      </c>
      <c r="D56" s="241">
        <v>5.3</v>
      </c>
      <c r="E56" s="241">
        <v>5.3</v>
      </c>
      <c r="F56" s="241">
        <v>5.8</v>
      </c>
      <c r="G56" s="241">
        <v>7.6</v>
      </c>
      <c r="H56" s="241">
        <v>7.3</v>
      </c>
      <c r="I56" s="241">
        <v>7.2</v>
      </c>
      <c r="J56" s="241">
        <v>7.2</v>
      </c>
      <c r="K56" s="241">
        <v>6.8</v>
      </c>
      <c r="L56" s="241">
        <v>5.7</v>
      </c>
      <c r="M56" s="241">
        <v>4.9000000000000004</v>
      </c>
      <c r="N56" s="241">
        <v>4.2</v>
      </c>
      <c r="O56" s="241">
        <v>3.9</v>
      </c>
      <c r="P56" s="241">
        <v>3.7</v>
      </c>
      <c r="Q56" s="241">
        <v>3.3</v>
      </c>
      <c r="R56" s="241">
        <v>3.1</v>
      </c>
      <c r="S56" s="241">
        <v>2.6</v>
      </c>
      <c r="T56" s="241">
        <v>2.1</v>
      </c>
      <c r="U56" s="241">
        <v>2.8</v>
      </c>
      <c r="V56" s="241">
        <v>2.5</v>
      </c>
      <c r="W56" s="241">
        <v>3.6</v>
      </c>
      <c r="X56" s="241">
        <v>4.8</v>
      </c>
      <c r="Y56" s="241">
        <v>4.9000000000000004</v>
      </c>
      <c r="Z56" s="235" t="str">
        <f t="shared" si="0"/>
        <v>Wednesday</v>
      </c>
      <c r="AA56" s="235" t="str">
        <f t="shared" si="1"/>
        <v>December</v>
      </c>
      <c r="AB56" s="235" t="s">
        <v>205</v>
      </c>
      <c r="AC56" s="242">
        <f t="shared" si="2"/>
        <v>4.7124999999999995</v>
      </c>
      <c r="AD56" s="235">
        <f>VLOOKUP(A56,'[5]Daily LDZ Demand'!$A$5:$B$4752,2,FALSE)</f>
        <v>13.61</v>
      </c>
      <c r="AF56" s="237"/>
      <c r="AG56" s="243">
        <v>6.8583333333333298</v>
      </c>
      <c r="AH56" s="243">
        <v>13.11</v>
      </c>
      <c r="AI56" s="243">
        <v>8.5875000000000004</v>
      </c>
      <c r="AJ56" s="243">
        <v>11.53</v>
      </c>
      <c r="AK56" s="243">
        <v>10.8708333333333</v>
      </c>
      <c r="AL56" s="243">
        <v>9.85</v>
      </c>
      <c r="AM56" s="243">
        <v>2.4999999999999901E-2</v>
      </c>
      <c r="AN56" s="243">
        <v>16.184000000000001</v>
      </c>
      <c r="AO56" s="243">
        <v>9.2750000000000004</v>
      </c>
      <c r="AP56" s="243">
        <v>8.9990000000000006</v>
      </c>
      <c r="AQ56" s="243">
        <v>5.9583333333333304</v>
      </c>
      <c r="AR56" s="243">
        <v>12.869</v>
      </c>
    </row>
    <row r="57" spans="1:44" s="235" customFormat="1" x14ac:dyDescent="0.25">
      <c r="A57" s="240">
        <v>43811</v>
      </c>
      <c r="B57" s="241">
        <v>5.8</v>
      </c>
      <c r="C57" s="241">
        <v>7.7</v>
      </c>
      <c r="D57" s="241">
        <v>8.5</v>
      </c>
      <c r="E57" s="241">
        <v>9.1</v>
      </c>
      <c r="F57" s="241">
        <v>10.4</v>
      </c>
      <c r="G57" s="241">
        <v>10.3</v>
      </c>
      <c r="H57" s="241">
        <v>9.7000000000000011</v>
      </c>
      <c r="I57" s="241">
        <v>10.3</v>
      </c>
      <c r="J57" s="241">
        <v>10.1</v>
      </c>
      <c r="K57" s="241">
        <v>9.7000000000000011</v>
      </c>
      <c r="L57" s="241">
        <v>9.4</v>
      </c>
      <c r="M57" s="241">
        <v>9.1</v>
      </c>
      <c r="N57" s="241">
        <v>8.7000000000000011</v>
      </c>
      <c r="O57" s="241">
        <v>8.5</v>
      </c>
      <c r="P57" s="241">
        <v>9.2000000000000011</v>
      </c>
      <c r="Q57" s="241">
        <v>8.3000000000000007</v>
      </c>
      <c r="R57" s="241">
        <v>9.1</v>
      </c>
      <c r="S57" s="241">
        <v>7.8</v>
      </c>
      <c r="T57" s="241">
        <v>6.9</v>
      </c>
      <c r="U57" s="241">
        <v>7.3</v>
      </c>
      <c r="V57" s="241">
        <v>7.6</v>
      </c>
      <c r="W57" s="241">
        <v>7.8</v>
      </c>
      <c r="X57" s="241">
        <v>6.9</v>
      </c>
      <c r="Y57" s="241">
        <v>7.6</v>
      </c>
      <c r="Z57" s="235" t="str">
        <f t="shared" si="0"/>
        <v>Thursday</v>
      </c>
      <c r="AA57" s="235" t="str">
        <f t="shared" si="1"/>
        <v>December</v>
      </c>
      <c r="AB57" s="235" t="s">
        <v>205</v>
      </c>
      <c r="AC57" s="242">
        <f t="shared" si="2"/>
        <v>8.5750000000000011</v>
      </c>
      <c r="AD57" s="235">
        <f>VLOOKUP(A57,'[5]Daily LDZ Demand'!$A$5:$B$4752,2,FALSE)</f>
        <v>13.23</v>
      </c>
      <c r="AF57" s="237"/>
      <c r="AG57" s="243">
        <v>6.9333333333333398</v>
      </c>
      <c r="AH57" s="243">
        <v>12.62</v>
      </c>
      <c r="AI57" s="243">
        <v>9.4749999999999996</v>
      </c>
      <c r="AJ57" s="243">
        <v>11.37</v>
      </c>
      <c r="AK57" s="243">
        <v>11.725</v>
      </c>
      <c r="AL57" s="243">
        <v>9.31</v>
      </c>
      <c r="AM57" s="243">
        <v>-2.44166666666667</v>
      </c>
      <c r="AN57" s="243">
        <v>17.233000000000001</v>
      </c>
      <c r="AO57" s="243">
        <v>5.44583333333334</v>
      </c>
      <c r="AP57" s="243">
        <v>10.475</v>
      </c>
      <c r="AQ57" s="243">
        <v>6.2750000000000004</v>
      </c>
      <c r="AR57" s="243">
        <v>12.504</v>
      </c>
    </row>
    <row r="58" spans="1:44" s="235" customFormat="1" x14ac:dyDescent="0.25">
      <c r="A58" s="240">
        <v>43812</v>
      </c>
      <c r="B58" s="241">
        <v>7.2</v>
      </c>
      <c r="C58" s="241">
        <v>6.7</v>
      </c>
      <c r="D58" s="241">
        <v>6.6</v>
      </c>
      <c r="E58" s="241">
        <v>6.7</v>
      </c>
      <c r="F58" s="241">
        <v>7.3</v>
      </c>
      <c r="G58" s="241">
        <v>8</v>
      </c>
      <c r="H58" s="241">
        <v>8.5</v>
      </c>
      <c r="I58" s="241">
        <v>8.4</v>
      </c>
      <c r="J58" s="241">
        <v>8.3000000000000007</v>
      </c>
      <c r="K58" s="241">
        <v>7.8</v>
      </c>
      <c r="L58" s="241">
        <v>7.3</v>
      </c>
      <c r="M58" s="241">
        <v>7.6</v>
      </c>
      <c r="N58" s="241">
        <v>7.2</v>
      </c>
      <c r="O58" s="241">
        <v>6.7</v>
      </c>
      <c r="P58" s="241">
        <v>6.1</v>
      </c>
      <c r="Q58" s="241">
        <v>6.1</v>
      </c>
      <c r="R58" s="241">
        <v>5.8</v>
      </c>
      <c r="S58" s="241">
        <v>6.1</v>
      </c>
      <c r="T58" s="241">
        <v>6.3</v>
      </c>
      <c r="U58" s="241">
        <v>5.7</v>
      </c>
      <c r="V58" s="241">
        <v>6.8</v>
      </c>
      <c r="W58" s="241">
        <v>5.4</v>
      </c>
      <c r="X58" s="241">
        <v>5.9</v>
      </c>
      <c r="Y58" s="241">
        <v>6.1</v>
      </c>
      <c r="Z58" s="235" t="str">
        <f t="shared" si="0"/>
        <v>Friday</v>
      </c>
      <c r="AA58" s="235" t="str">
        <f t="shared" si="1"/>
        <v>December</v>
      </c>
      <c r="AB58" s="235" t="s">
        <v>205</v>
      </c>
      <c r="AC58" s="242">
        <f t="shared" si="2"/>
        <v>6.8583333333333334</v>
      </c>
      <c r="AD58" s="235">
        <f>VLOOKUP(A58,'[5]Daily LDZ Demand'!$A$5:$B$4752,2,FALSE)</f>
        <v>13.11</v>
      </c>
      <c r="AF58" s="237"/>
      <c r="AG58" s="243">
        <v>6.9375</v>
      </c>
      <c r="AH58" s="243">
        <v>11.92</v>
      </c>
      <c r="AI58" s="243">
        <v>8.9583333333333304</v>
      </c>
      <c r="AJ58" s="243">
        <v>11.69</v>
      </c>
      <c r="AK58" s="243">
        <v>10.574999999999999</v>
      </c>
      <c r="AL58" s="243">
        <v>9.1999999999999993</v>
      </c>
      <c r="AM58" s="243">
        <v>-4.93333333333333</v>
      </c>
      <c r="AN58" s="243">
        <v>17.716000000000001</v>
      </c>
      <c r="AO58" s="243">
        <v>7.8458333333333297</v>
      </c>
      <c r="AP58" s="243">
        <v>10.603</v>
      </c>
      <c r="AQ58" s="243">
        <v>5.6875</v>
      </c>
      <c r="AR58" s="243">
        <v>11.731</v>
      </c>
    </row>
    <row r="59" spans="1:44" s="235" customFormat="1" x14ac:dyDescent="0.25">
      <c r="A59" s="240">
        <v>43815</v>
      </c>
      <c r="B59" s="241">
        <v>5.4</v>
      </c>
      <c r="C59" s="241">
        <v>5.1000000000000005</v>
      </c>
      <c r="D59" s="241">
        <v>3.4</v>
      </c>
      <c r="E59" s="241">
        <v>3.3</v>
      </c>
      <c r="F59" s="241">
        <v>4.5</v>
      </c>
      <c r="G59" s="241">
        <v>5.9</v>
      </c>
      <c r="H59" s="241">
        <v>7.1</v>
      </c>
      <c r="I59" s="241">
        <v>9.1</v>
      </c>
      <c r="J59" s="241">
        <v>8.7000000000000011</v>
      </c>
      <c r="K59" s="241">
        <v>8.1</v>
      </c>
      <c r="L59" s="241">
        <v>7.4</v>
      </c>
      <c r="M59" s="241">
        <v>6.4</v>
      </c>
      <c r="N59" s="241">
        <v>6.8</v>
      </c>
      <c r="O59" s="241">
        <v>6.8</v>
      </c>
      <c r="P59" s="241">
        <v>6.2</v>
      </c>
      <c r="Q59" s="241">
        <v>6</v>
      </c>
      <c r="R59" s="241">
        <v>5.9</v>
      </c>
      <c r="S59" s="241">
        <v>6</v>
      </c>
      <c r="T59" s="241">
        <v>6.1</v>
      </c>
      <c r="U59" s="241">
        <v>5.8</v>
      </c>
      <c r="V59" s="241">
        <v>5.6</v>
      </c>
      <c r="W59" s="241">
        <v>5.2</v>
      </c>
      <c r="X59" s="241">
        <v>5.3</v>
      </c>
      <c r="Y59" s="241">
        <v>5.4</v>
      </c>
      <c r="Z59" s="235" t="str">
        <f t="shared" si="0"/>
        <v>Monday</v>
      </c>
      <c r="AA59" s="235" t="str">
        <f t="shared" si="1"/>
        <v>December</v>
      </c>
      <c r="AB59" s="235" t="s">
        <v>205</v>
      </c>
      <c r="AC59" s="242">
        <f t="shared" si="2"/>
        <v>6.0625000000000009</v>
      </c>
      <c r="AD59" s="235">
        <f>VLOOKUP(A59,'[5]Daily LDZ Demand'!$A$5:$B$4752,2,FALSE)</f>
        <v>13.49</v>
      </c>
      <c r="AF59" s="237"/>
      <c r="AG59" s="243">
        <v>6.9833333333333298</v>
      </c>
      <c r="AH59" s="243">
        <v>9.43</v>
      </c>
      <c r="AI59" s="243">
        <v>7.7374999999999998</v>
      </c>
      <c r="AJ59" s="243">
        <v>12.11</v>
      </c>
      <c r="AK59" s="243">
        <v>9.4791666666666607</v>
      </c>
      <c r="AL59" s="243">
        <v>9.8800000000000008</v>
      </c>
      <c r="AM59" s="243">
        <v>-3.5791666666666702</v>
      </c>
      <c r="AN59" s="243">
        <v>17.257999999999999</v>
      </c>
      <c r="AO59" s="243">
        <v>8.5583333333333407</v>
      </c>
      <c r="AP59" s="243">
        <v>10.117000000000001</v>
      </c>
      <c r="AQ59" s="243">
        <v>8.5916666666666703</v>
      </c>
      <c r="AR59" s="243">
        <v>9.1980000000000004</v>
      </c>
    </row>
    <row r="60" spans="1:44" s="235" customFormat="1" x14ac:dyDescent="0.25">
      <c r="A60" s="240">
        <v>43816</v>
      </c>
      <c r="B60" s="241">
        <v>5.3</v>
      </c>
      <c r="C60" s="241">
        <v>5.3</v>
      </c>
      <c r="D60" s="241">
        <v>5.3</v>
      </c>
      <c r="E60" s="241">
        <v>5.5</v>
      </c>
      <c r="F60" s="241">
        <v>5.6</v>
      </c>
      <c r="G60" s="241">
        <v>5.9</v>
      </c>
      <c r="H60" s="241">
        <v>5.9</v>
      </c>
      <c r="I60" s="241">
        <v>6.1</v>
      </c>
      <c r="J60" s="241">
        <v>6.6</v>
      </c>
      <c r="K60" s="241">
        <v>7.4</v>
      </c>
      <c r="L60" s="241">
        <v>5.7</v>
      </c>
      <c r="M60" s="241">
        <v>4.0999999999999996</v>
      </c>
      <c r="N60" s="241">
        <v>3.4</v>
      </c>
      <c r="O60" s="241">
        <v>1.4</v>
      </c>
      <c r="P60" s="241">
        <v>0.8</v>
      </c>
      <c r="Q60" s="241">
        <v>0.2</v>
      </c>
      <c r="R60" s="241">
        <v>-0.4</v>
      </c>
      <c r="S60" s="241">
        <v>-0.4</v>
      </c>
      <c r="T60" s="241">
        <v>0.7</v>
      </c>
      <c r="U60" s="241">
        <v>-0.3</v>
      </c>
      <c r="V60" s="241">
        <v>-0.3</v>
      </c>
      <c r="W60" s="241">
        <v>-0.4</v>
      </c>
      <c r="X60" s="241">
        <v>-0.5</v>
      </c>
      <c r="Y60" s="241">
        <v>-0.9</v>
      </c>
      <c r="Z60" s="235" t="str">
        <f t="shared" si="0"/>
        <v>Tuesday</v>
      </c>
      <c r="AA60" s="235" t="str">
        <f t="shared" si="1"/>
        <v>December</v>
      </c>
      <c r="AB60" s="235" t="s">
        <v>205</v>
      </c>
      <c r="AC60" s="242">
        <f t="shared" si="2"/>
        <v>2.9999999999999996</v>
      </c>
      <c r="AD60" s="235">
        <f>VLOOKUP(A60,'[5]Daily LDZ Demand'!$A$5:$B$4752,2,FALSE)</f>
        <v>13.79</v>
      </c>
      <c r="AF60" s="237"/>
      <c r="AG60" s="243">
        <v>7.00416666666667</v>
      </c>
      <c r="AH60" s="243">
        <v>11.56</v>
      </c>
      <c r="AI60" s="243">
        <v>10.341666666666701</v>
      </c>
      <c r="AJ60" s="243">
        <v>11.83</v>
      </c>
      <c r="AK60" s="243">
        <v>8.4541666666666693</v>
      </c>
      <c r="AL60" s="243">
        <v>10.86</v>
      </c>
      <c r="AM60" s="243">
        <v>12.7083333333333</v>
      </c>
      <c r="AN60" s="243">
        <v>8.99</v>
      </c>
      <c r="AO60" s="243">
        <v>12.112500000000001</v>
      </c>
      <c r="AP60" s="243">
        <v>8.407</v>
      </c>
      <c r="AQ60" s="243">
        <v>10.983333333333301</v>
      </c>
      <c r="AR60" s="243">
        <v>9.4809999999999999</v>
      </c>
    </row>
    <row r="61" spans="1:44" s="235" customFormat="1" x14ac:dyDescent="0.25">
      <c r="A61" s="240">
        <v>43817</v>
      </c>
      <c r="B61" s="241">
        <v>1.1000000000000001</v>
      </c>
      <c r="C61" s="241">
        <v>2.3000000000000003</v>
      </c>
      <c r="D61" s="241">
        <v>4.2</v>
      </c>
      <c r="E61" s="241">
        <v>5.8</v>
      </c>
      <c r="F61" s="241">
        <v>8.6</v>
      </c>
      <c r="G61" s="241">
        <v>9.9</v>
      </c>
      <c r="H61" s="241">
        <v>10</v>
      </c>
      <c r="I61" s="241">
        <v>10.1</v>
      </c>
      <c r="J61" s="241">
        <v>10</v>
      </c>
      <c r="K61" s="241">
        <v>10</v>
      </c>
      <c r="L61" s="241">
        <v>8.9</v>
      </c>
      <c r="M61" s="241">
        <v>9.1</v>
      </c>
      <c r="N61" s="241">
        <v>9.6</v>
      </c>
      <c r="O61" s="241">
        <v>10.200000000000001</v>
      </c>
      <c r="P61" s="241">
        <v>10.7</v>
      </c>
      <c r="Q61" s="241">
        <v>11.6</v>
      </c>
      <c r="R61" s="241">
        <v>12</v>
      </c>
      <c r="S61" s="241">
        <v>12.3</v>
      </c>
      <c r="T61" s="241">
        <v>12.1</v>
      </c>
      <c r="U61" s="241">
        <v>11.5</v>
      </c>
      <c r="V61" s="241">
        <v>11.5</v>
      </c>
      <c r="W61" s="241">
        <v>11.5</v>
      </c>
      <c r="X61" s="241">
        <v>12.3</v>
      </c>
      <c r="Y61" s="241">
        <v>12.7</v>
      </c>
      <c r="Z61" s="235" t="str">
        <f t="shared" si="0"/>
        <v>Wednesday</v>
      </c>
      <c r="AA61" s="235" t="str">
        <f t="shared" si="1"/>
        <v>December</v>
      </c>
      <c r="AB61" s="235" t="s">
        <v>205</v>
      </c>
      <c r="AC61" s="242">
        <f t="shared" si="2"/>
        <v>9.5</v>
      </c>
      <c r="AD61" s="235">
        <f>VLOOKUP(A61,'[5]Daily LDZ Demand'!$A$5:$B$4752,2,FALSE)</f>
        <v>13.76</v>
      </c>
      <c r="AF61" s="237"/>
      <c r="AG61" s="243">
        <v>7.0916666666666703</v>
      </c>
      <c r="AH61" s="243">
        <v>11.97</v>
      </c>
      <c r="AI61" s="243">
        <v>12.1</v>
      </c>
      <c r="AJ61" s="243">
        <v>10.26</v>
      </c>
      <c r="AK61" s="243">
        <v>6.0291666666666703</v>
      </c>
      <c r="AL61" s="243">
        <v>13.25</v>
      </c>
      <c r="AM61" s="243">
        <v>8.1541666666666703</v>
      </c>
      <c r="AN61" s="243">
        <v>9.18</v>
      </c>
      <c r="AO61" s="243">
        <v>8.5916666666666703</v>
      </c>
      <c r="AP61" s="243">
        <v>8.7579999999999991</v>
      </c>
      <c r="AQ61" s="243">
        <v>11.7875</v>
      </c>
      <c r="AR61" s="243">
        <v>8.3059999999999992</v>
      </c>
    </row>
    <row r="62" spans="1:44" s="235" customFormat="1" x14ac:dyDescent="0.25">
      <c r="A62" s="240">
        <v>43818</v>
      </c>
      <c r="B62" s="241">
        <v>12.3</v>
      </c>
      <c r="C62" s="241">
        <v>12.4</v>
      </c>
      <c r="D62" s="241">
        <v>12.1</v>
      </c>
      <c r="E62" s="241">
        <v>12</v>
      </c>
      <c r="F62" s="241">
        <v>12</v>
      </c>
      <c r="G62" s="241">
        <v>12</v>
      </c>
      <c r="H62" s="241">
        <v>11.4</v>
      </c>
      <c r="I62" s="241">
        <v>11.1</v>
      </c>
      <c r="J62" s="241">
        <v>10.7</v>
      </c>
      <c r="K62" s="241">
        <v>9.9</v>
      </c>
      <c r="L62" s="241">
        <v>9.5</v>
      </c>
      <c r="M62" s="241">
        <v>10.6</v>
      </c>
      <c r="N62" s="241">
        <v>10.9</v>
      </c>
      <c r="O62" s="241">
        <v>11</v>
      </c>
      <c r="P62" s="241">
        <v>11</v>
      </c>
      <c r="Q62" s="241">
        <v>11</v>
      </c>
      <c r="R62" s="241">
        <v>10.9</v>
      </c>
      <c r="S62" s="241">
        <v>10.8</v>
      </c>
      <c r="T62" s="241">
        <v>10.200000000000001</v>
      </c>
      <c r="U62" s="241">
        <v>9.7000000000000011</v>
      </c>
      <c r="V62" s="241">
        <v>9.3000000000000007</v>
      </c>
      <c r="W62" s="241">
        <v>9</v>
      </c>
      <c r="X62" s="241">
        <v>8.5</v>
      </c>
      <c r="Y62" s="241">
        <v>8.4</v>
      </c>
      <c r="Z62" s="235" t="str">
        <f t="shared" si="0"/>
        <v>Thursday</v>
      </c>
      <c r="AA62" s="235" t="str">
        <f t="shared" si="1"/>
        <v>December</v>
      </c>
      <c r="AB62" s="235" t="s">
        <v>205</v>
      </c>
      <c r="AC62" s="242">
        <f t="shared" si="2"/>
        <v>10.695833333333335</v>
      </c>
      <c r="AD62" s="235">
        <f>VLOOKUP(A62,'[5]Daily LDZ Demand'!$A$5:$B$4752,2,FALSE)</f>
        <v>11.32</v>
      </c>
      <c r="AF62" s="237"/>
      <c r="AG62" s="243">
        <v>7.12083333333333</v>
      </c>
      <c r="AH62" s="243">
        <v>12.74</v>
      </c>
      <c r="AI62" s="243">
        <v>13.012499999999999</v>
      </c>
      <c r="AJ62" s="243">
        <v>10.5</v>
      </c>
      <c r="AK62" s="243">
        <v>3.5541666666666698</v>
      </c>
      <c r="AL62" s="243">
        <v>13.89</v>
      </c>
      <c r="AM62" s="243">
        <v>7.3</v>
      </c>
      <c r="AN62" s="243">
        <v>9.5690000000000008</v>
      </c>
      <c r="AO62" s="243">
        <v>10.641666666666699</v>
      </c>
      <c r="AP62" s="243">
        <v>9.359</v>
      </c>
      <c r="AQ62" s="243">
        <v>4.9375</v>
      </c>
      <c r="AR62" s="243">
        <v>10.96</v>
      </c>
    </row>
    <row r="63" spans="1:44" s="235" customFormat="1" x14ac:dyDescent="0.25">
      <c r="A63" s="240">
        <v>43819</v>
      </c>
      <c r="B63" s="241">
        <v>8.3000000000000007</v>
      </c>
      <c r="C63" s="241">
        <v>8.1</v>
      </c>
      <c r="D63" s="241">
        <v>8.1</v>
      </c>
      <c r="E63" s="241">
        <v>8.5</v>
      </c>
      <c r="F63" s="241">
        <v>8.5</v>
      </c>
      <c r="G63" s="241">
        <v>8.7000000000000011</v>
      </c>
      <c r="H63" s="241">
        <v>8.6</v>
      </c>
      <c r="I63" s="241">
        <v>8.3000000000000007</v>
      </c>
      <c r="J63" s="241">
        <v>7</v>
      </c>
      <c r="K63" s="241">
        <v>7.2</v>
      </c>
      <c r="L63" s="241">
        <v>6.9</v>
      </c>
      <c r="M63" s="241">
        <v>6.6</v>
      </c>
      <c r="N63" s="241">
        <v>5.7</v>
      </c>
      <c r="O63" s="241">
        <v>3.9</v>
      </c>
      <c r="P63" s="241">
        <v>6.3</v>
      </c>
      <c r="Q63" s="241">
        <v>6.4</v>
      </c>
      <c r="R63" s="241">
        <v>7.4</v>
      </c>
      <c r="S63" s="241">
        <v>6.7</v>
      </c>
      <c r="T63" s="241">
        <v>7.2</v>
      </c>
      <c r="U63" s="241">
        <v>7.3</v>
      </c>
      <c r="V63" s="241">
        <v>7.8</v>
      </c>
      <c r="W63" s="241">
        <v>8.1999999999999993</v>
      </c>
      <c r="X63" s="241">
        <v>8.1</v>
      </c>
      <c r="Y63" s="241">
        <v>6.2</v>
      </c>
      <c r="Z63" s="235" t="str">
        <f t="shared" si="0"/>
        <v>Friday</v>
      </c>
      <c r="AA63" s="235" t="str">
        <f t="shared" si="1"/>
        <v>December</v>
      </c>
      <c r="AB63" s="235" t="s">
        <v>205</v>
      </c>
      <c r="AC63" s="242">
        <f t="shared" si="2"/>
        <v>7.333333333333333</v>
      </c>
      <c r="AD63" s="235">
        <f>VLOOKUP(A63,'[5]Daily LDZ Demand'!$A$5:$B$4752,2,FALSE)</f>
        <v>11.54</v>
      </c>
      <c r="AF63" s="237"/>
      <c r="AG63" s="243">
        <v>7.1958333333333302</v>
      </c>
      <c r="AH63" s="243">
        <v>12.09</v>
      </c>
      <c r="AI63" s="243">
        <v>11.0416666666667</v>
      </c>
      <c r="AJ63" s="243">
        <v>10.039999999999999</v>
      </c>
      <c r="AK63" s="243">
        <v>6.5791666666666702</v>
      </c>
      <c r="AL63" s="243">
        <v>14.1</v>
      </c>
      <c r="AM63" s="243">
        <v>10.179166666666699</v>
      </c>
      <c r="AN63" s="243">
        <v>9.4809999999999999</v>
      </c>
      <c r="AO63" s="243">
        <v>11.970833333333299</v>
      </c>
      <c r="AP63" s="243">
        <v>8.5009999999999994</v>
      </c>
      <c r="AQ63" s="243">
        <v>7.3333333333333304</v>
      </c>
      <c r="AR63" s="243">
        <v>11.358000000000001</v>
      </c>
    </row>
    <row r="64" spans="1:44" s="235" customFormat="1" x14ac:dyDescent="0.25">
      <c r="A64" s="240">
        <v>43822</v>
      </c>
      <c r="B64" s="241">
        <v>8.8000000000000007</v>
      </c>
      <c r="C64" s="241">
        <v>8.6</v>
      </c>
      <c r="D64" s="241">
        <v>8.9</v>
      </c>
      <c r="E64" s="241">
        <v>8.7000000000000011</v>
      </c>
      <c r="F64" s="241">
        <v>9</v>
      </c>
      <c r="G64" s="241">
        <v>9.6</v>
      </c>
      <c r="H64" s="241">
        <v>10</v>
      </c>
      <c r="I64" s="241">
        <v>10.1</v>
      </c>
      <c r="J64" s="241">
        <v>10.200000000000001</v>
      </c>
      <c r="K64" s="241">
        <v>10</v>
      </c>
      <c r="L64" s="241">
        <v>9.4</v>
      </c>
      <c r="M64" s="241">
        <v>8.3000000000000007</v>
      </c>
      <c r="N64" s="241">
        <v>8.1999999999999993</v>
      </c>
      <c r="O64" s="241">
        <v>7.5</v>
      </c>
      <c r="P64" s="241">
        <v>8.3000000000000007</v>
      </c>
      <c r="Q64" s="241">
        <v>7.5</v>
      </c>
      <c r="R64" s="241">
        <v>9</v>
      </c>
      <c r="S64" s="241">
        <v>9.1</v>
      </c>
      <c r="T64" s="241">
        <v>8.5</v>
      </c>
      <c r="U64" s="241">
        <v>8.5</v>
      </c>
      <c r="V64" s="241">
        <v>9</v>
      </c>
      <c r="W64" s="241">
        <v>10.4</v>
      </c>
      <c r="X64" s="241">
        <v>10.200000000000001</v>
      </c>
      <c r="Y64" s="241">
        <v>9.8000000000000007</v>
      </c>
      <c r="Z64" s="235" t="str">
        <f t="shared" si="0"/>
        <v>Monday</v>
      </c>
      <c r="AA64" s="235" t="str">
        <f t="shared" si="1"/>
        <v>December</v>
      </c>
      <c r="AB64" s="235" t="s">
        <v>205</v>
      </c>
      <c r="AC64" s="242">
        <f t="shared" si="2"/>
        <v>9.0666666666666682</v>
      </c>
      <c r="AD64" s="235">
        <f>VLOOKUP(A64,'[5]Daily LDZ Demand'!$A$5:$B$4752,2,FALSE)</f>
        <v>11.27</v>
      </c>
      <c r="AF64" s="237"/>
      <c r="AG64" s="243">
        <v>7.2291666666666696</v>
      </c>
      <c r="AH64" s="243">
        <v>7.84</v>
      </c>
      <c r="AI64" s="243">
        <v>9.1875</v>
      </c>
      <c r="AJ64" s="243">
        <v>10.24</v>
      </c>
      <c r="AK64" s="243">
        <v>8.3041666666666707</v>
      </c>
      <c r="AL64" s="243">
        <v>10.98</v>
      </c>
      <c r="AM64" s="243">
        <v>10.0875</v>
      </c>
      <c r="AN64" s="243">
        <v>8.4969999999999999</v>
      </c>
      <c r="AO64" s="243">
        <v>10.804166666666699</v>
      </c>
      <c r="AP64" s="243">
        <v>8.5739999999999998</v>
      </c>
      <c r="AQ64" s="243">
        <v>8.3625000000000007</v>
      </c>
      <c r="AR64" s="243">
        <v>11.018000000000001</v>
      </c>
    </row>
    <row r="65" spans="1:44" s="235" customFormat="1" x14ac:dyDescent="0.25">
      <c r="A65" s="240">
        <v>43823</v>
      </c>
      <c r="B65" s="241">
        <v>9.1</v>
      </c>
      <c r="C65" s="241">
        <v>9.6</v>
      </c>
      <c r="D65" s="241">
        <v>9.4</v>
      </c>
      <c r="E65" s="241">
        <v>9.8000000000000007</v>
      </c>
      <c r="F65" s="241">
        <v>10.5</v>
      </c>
      <c r="G65" s="241">
        <v>11.4</v>
      </c>
      <c r="H65" s="241">
        <v>11.3</v>
      </c>
      <c r="I65" s="241">
        <v>10.5</v>
      </c>
      <c r="J65" s="241">
        <v>9</v>
      </c>
      <c r="K65" s="241">
        <v>10.1</v>
      </c>
      <c r="L65" s="241">
        <v>10.7</v>
      </c>
      <c r="M65" s="241">
        <v>10.6</v>
      </c>
      <c r="N65" s="241">
        <v>10.5</v>
      </c>
      <c r="O65" s="241">
        <v>9.9</v>
      </c>
      <c r="P65" s="241">
        <v>9.7000000000000011</v>
      </c>
      <c r="Q65" s="241">
        <v>9</v>
      </c>
      <c r="R65" s="241">
        <v>8.3000000000000007</v>
      </c>
      <c r="S65" s="241">
        <v>7.8</v>
      </c>
      <c r="T65" s="241">
        <v>6.9</v>
      </c>
      <c r="U65" s="241">
        <v>5.8</v>
      </c>
      <c r="V65" s="241">
        <v>5.5</v>
      </c>
      <c r="W65" s="241">
        <v>5.4</v>
      </c>
      <c r="X65" s="241">
        <v>3.9</v>
      </c>
      <c r="Y65" s="241">
        <v>2.4</v>
      </c>
      <c r="Z65" s="235" t="str">
        <f t="shared" si="0"/>
        <v>Tuesday</v>
      </c>
      <c r="AA65" s="235" t="str">
        <f t="shared" si="1"/>
        <v>December</v>
      </c>
      <c r="AB65" s="235" t="s">
        <v>205</v>
      </c>
      <c r="AC65" s="242">
        <f t="shared" si="2"/>
        <v>8.6291666666666682</v>
      </c>
      <c r="AD65" s="235">
        <f>VLOOKUP(A65,'[5]Daily LDZ Demand'!$A$5:$B$4752,2,FALSE)</f>
        <v>10.46</v>
      </c>
      <c r="AF65" s="237"/>
      <c r="AG65" s="243">
        <v>7.3291666666666702</v>
      </c>
      <c r="AH65" s="243">
        <v>13.02</v>
      </c>
      <c r="AI65" s="243">
        <v>3.1541666666666699</v>
      </c>
      <c r="AJ65" s="243">
        <v>13.26</v>
      </c>
      <c r="AK65" s="243">
        <v>8.0916666666666703</v>
      </c>
      <c r="AL65" s="243">
        <v>9.94</v>
      </c>
      <c r="AM65" s="243">
        <v>10.608333333333301</v>
      </c>
      <c r="AN65" s="243">
        <v>8.9350000000000005</v>
      </c>
      <c r="AO65" s="243">
        <v>11.5666666666667</v>
      </c>
      <c r="AP65" s="243">
        <v>8.5730000000000004</v>
      </c>
      <c r="AQ65" s="243">
        <v>9.2750000000000004</v>
      </c>
      <c r="AR65" s="243">
        <v>8.3049999999999997</v>
      </c>
    </row>
    <row r="66" spans="1:44" s="235" customFormat="1" x14ac:dyDescent="0.25">
      <c r="A66" s="240">
        <v>43826</v>
      </c>
      <c r="B66" s="241">
        <v>8.6</v>
      </c>
      <c r="C66" s="241">
        <v>8.7000000000000011</v>
      </c>
      <c r="D66" s="241">
        <v>8.8000000000000007</v>
      </c>
      <c r="E66" s="241">
        <v>8.9</v>
      </c>
      <c r="F66" s="241">
        <v>9.3000000000000007</v>
      </c>
      <c r="G66" s="241">
        <v>9.7000000000000011</v>
      </c>
      <c r="H66" s="241">
        <v>10.5</v>
      </c>
      <c r="I66" s="241">
        <v>11</v>
      </c>
      <c r="J66" s="241">
        <v>11.1</v>
      </c>
      <c r="K66" s="241">
        <v>10.6</v>
      </c>
      <c r="L66" s="241">
        <v>10.200000000000001</v>
      </c>
      <c r="M66" s="241">
        <v>9.4</v>
      </c>
      <c r="N66" s="241">
        <v>9</v>
      </c>
      <c r="O66" s="241">
        <v>9</v>
      </c>
      <c r="P66" s="241">
        <v>9</v>
      </c>
      <c r="Q66" s="241">
        <v>8.9</v>
      </c>
      <c r="R66" s="241">
        <v>9.2000000000000011</v>
      </c>
      <c r="S66" s="241">
        <v>9.3000000000000007</v>
      </c>
      <c r="T66" s="241">
        <v>9.3000000000000007</v>
      </c>
      <c r="U66" s="241">
        <v>9.3000000000000007</v>
      </c>
      <c r="V66" s="241">
        <v>9.5</v>
      </c>
      <c r="W66" s="241">
        <v>9.5</v>
      </c>
      <c r="X66" s="241">
        <v>8.9</v>
      </c>
      <c r="Y66" s="241">
        <v>8.1</v>
      </c>
      <c r="Z66" s="235" t="str">
        <f t="shared" si="0"/>
        <v>Friday</v>
      </c>
      <c r="AA66" s="235" t="str">
        <f t="shared" si="1"/>
        <v>December</v>
      </c>
      <c r="AB66" s="235" t="s">
        <v>205</v>
      </c>
      <c r="AC66" s="242">
        <f t="shared" si="2"/>
        <v>9.408333333333335</v>
      </c>
      <c r="AD66" s="235">
        <f>VLOOKUP(A66,'[5]Daily LDZ Demand'!$A$5:$B$4752,2,FALSE)</f>
        <v>10.23</v>
      </c>
      <c r="AF66" s="237"/>
      <c r="AG66" s="243">
        <v>7.3333333333333304</v>
      </c>
      <c r="AH66" s="243">
        <v>13.24</v>
      </c>
      <c r="AI66" s="243">
        <v>3.00416666666667</v>
      </c>
      <c r="AJ66" s="243">
        <v>14.91</v>
      </c>
      <c r="AK66" s="243">
        <v>13.529166666666701</v>
      </c>
      <c r="AL66" s="243">
        <v>8.66</v>
      </c>
      <c r="AM66" s="243">
        <v>7.6083333333333396</v>
      </c>
      <c r="AN66" s="243">
        <v>9.8529999999999998</v>
      </c>
      <c r="AO66" s="243">
        <v>10.775</v>
      </c>
      <c r="AP66" s="243">
        <v>8.7040000000000006</v>
      </c>
      <c r="AQ66" s="243">
        <v>6.74583333333333</v>
      </c>
      <c r="AR66" s="243">
        <v>10.086</v>
      </c>
    </row>
    <row r="67" spans="1:44" s="235" customFormat="1" x14ac:dyDescent="0.25">
      <c r="A67" s="240">
        <v>43829</v>
      </c>
      <c r="B67" s="241">
        <v>1.7</v>
      </c>
      <c r="C67" s="241">
        <v>1.2</v>
      </c>
      <c r="D67" s="241">
        <v>0.6</v>
      </c>
      <c r="E67" s="241">
        <v>1</v>
      </c>
      <c r="F67" s="241">
        <v>3.5</v>
      </c>
      <c r="G67" s="241">
        <v>6.8</v>
      </c>
      <c r="H67" s="241">
        <v>9.6</v>
      </c>
      <c r="I67" s="241">
        <v>10.5</v>
      </c>
      <c r="J67" s="241">
        <v>10</v>
      </c>
      <c r="K67" s="241">
        <v>9.4</v>
      </c>
      <c r="L67" s="241">
        <v>7.7</v>
      </c>
      <c r="M67" s="241">
        <v>8.4</v>
      </c>
      <c r="N67" s="241">
        <v>8.3000000000000007</v>
      </c>
      <c r="O67" s="241">
        <v>8.1999999999999993</v>
      </c>
      <c r="P67" s="241">
        <v>7.9</v>
      </c>
      <c r="Q67" s="241">
        <v>7.4</v>
      </c>
      <c r="R67" s="241">
        <v>7</v>
      </c>
      <c r="S67" s="241">
        <v>6.7</v>
      </c>
      <c r="T67" s="241">
        <v>4.7</v>
      </c>
      <c r="U67" s="241">
        <v>3.8</v>
      </c>
      <c r="V67" s="241">
        <v>3.2</v>
      </c>
      <c r="W67" s="241">
        <v>5.3</v>
      </c>
      <c r="X67" s="241">
        <v>6.2</v>
      </c>
      <c r="Y67" s="241">
        <v>6.2</v>
      </c>
      <c r="Z67" s="235" t="str">
        <f t="shared" si="0"/>
        <v>Monday</v>
      </c>
      <c r="AA67" s="235" t="str">
        <f t="shared" si="1"/>
        <v>December</v>
      </c>
      <c r="AB67" s="235" t="s">
        <v>205</v>
      </c>
      <c r="AC67" s="242">
        <f t="shared" si="2"/>
        <v>6.0541666666666671</v>
      </c>
      <c r="AD67" s="235">
        <f>VLOOKUP(A67,'[5]Daily LDZ Demand'!$A$5:$B$4752,2,FALSE)</f>
        <v>11.34</v>
      </c>
      <c r="AF67" s="237"/>
      <c r="AG67" s="243">
        <v>7.3333333333333304</v>
      </c>
      <c r="AH67" s="243">
        <v>11.54</v>
      </c>
      <c r="AI67" s="243">
        <v>1.7250000000000001</v>
      </c>
      <c r="AJ67" s="243">
        <v>15.21</v>
      </c>
      <c r="AK67" s="243">
        <v>13.508333333333301</v>
      </c>
      <c r="AL67" s="243">
        <v>7.71</v>
      </c>
      <c r="AM67" s="243">
        <v>11.3333333333333</v>
      </c>
      <c r="AN67" s="243">
        <v>9.0139999999999993</v>
      </c>
      <c r="AO67" s="243">
        <v>8.4708333333333297</v>
      </c>
      <c r="AP67" s="243">
        <v>9.1259999999999994</v>
      </c>
      <c r="AQ67" s="243">
        <v>7.9749999999999996</v>
      </c>
      <c r="AR67" s="243">
        <v>9.6820000000000004</v>
      </c>
    </row>
    <row r="68" spans="1:44" s="235" customFormat="1" x14ac:dyDescent="0.25">
      <c r="A68" s="240">
        <v>43830</v>
      </c>
      <c r="B68" s="241">
        <v>6.2</v>
      </c>
      <c r="C68" s="241">
        <v>6.2</v>
      </c>
      <c r="D68" s="241">
        <v>6</v>
      </c>
      <c r="E68" s="241">
        <v>5.9</v>
      </c>
      <c r="F68" s="241">
        <v>6.1</v>
      </c>
      <c r="G68" s="241">
        <v>6.5</v>
      </c>
      <c r="H68" s="241">
        <v>6.7</v>
      </c>
      <c r="I68" s="241">
        <v>7.2</v>
      </c>
      <c r="J68" s="241">
        <v>7.8</v>
      </c>
      <c r="K68" s="241">
        <v>8.3000000000000007</v>
      </c>
      <c r="L68" s="241">
        <v>8.9</v>
      </c>
      <c r="M68" s="241">
        <v>8.4</v>
      </c>
      <c r="N68" s="241">
        <v>8.1</v>
      </c>
      <c r="O68" s="241">
        <v>7.7</v>
      </c>
      <c r="P68" s="241">
        <v>7.7</v>
      </c>
      <c r="Q68" s="241">
        <v>7.3</v>
      </c>
      <c r="R68" s="241">
        <v>7.4</v>
      </c>
      <c r="S68" s="241">
        <v>7</v>
      </c>
      <c r="T68" s="241">
        <v>6.9</v>
      </c>
      <c r="U68" s="241">
        <v>6.8</v>
      </c>
      <c r="V68" s="241">
        <v>6.6</v>
      </c>
      <c r="W68" s="241">
        <v>6.2</v>
      </c>
      <c r="X68" s="241">
        <v>6.1</v>
      </c>
      <c r="Y68" s="241">
        <v>6.1</v>
      </c>
      <c r="Z68" s="235" t="str">
        <f t="shared" si="0"/>
        <v>Tuesday</v>
      </c>
      <c r="AA68" s="235" t="str">
        <f t="shared" si="1"/>
        <v>December</v>
      </c>
      <c r="AB68" s="235" t="s">
        <v>205</v>
      </c>
      <c r="AC68" s="242">
        <f t="shared" si="2"/>
        <v>7.0041666666666673</v>
      </c>
      <c r="AD68" s="235">
        <f>VLOOKUP(A68,'[5]Daily LDZ Demand'!$A$5:$B$4752,2,FALSE)</f>
        <v>11.56</v>
      </c>
      <c r="AF68" s="237"/>
      <c r="AG68" s="243">
        <v>7.3375000000000004</v>
      </c>
      <c r="AH68" s="243">
        <v>11.68</v>
      </c>
      <c r="AI68" s="243">
        <v>-1.05833333333333</v>
      </c>
      <c r="AJ68" s="243">
        <v>16.11</v>
      </c>
      <c r="AK68" s="243">
        <v>13.387499999999999</v>
      </c>
      <c r="AL68" s="243">
        <v>7.32</v>
      </c>
      <c r="AM68" s="243">
        <v>12.108333333333301</v>
      </c>
      <c r="AN68" s="243">
        <v>9.9290000000000003</v>
      </c>
      <c r="AO68" s="243">
        <v>10.920833333333301</v>
      </c>
      <c r="AP68" s="243">
        <v>8.86</v>
      </c>
      <c r="AQ68" s="243">
        <v>11.383333333333301</v>
      </c>
      <c r="AR68" s="243">
        <v>9.1010000000000009</v>
      </c>
    </row>
    <row r="69" spans="1:44" s="235" customFormat="1" x14ac:dyDescent="0.25">
      <c r="A69" s="240">
        <v>43832</v>
      </c>
      <c r="B69" s="241">
        <v>8.1</v>
      </c>
      <c r="C69" s="241">
        <v>8.3000000000000007</v>
      </c>
      <c r="D69" s="241">
        <v>9.8000000000000007</v>
      </c>
      <c r="E69" s="241">
        <v>9.7000000000000011</v>
      </c>
      <c r="F69" s="241">
        <v>10.1</v>
      </c>
      <c r="G69" s="241">
        <v>10.4</v>
      </c>
      <c r="H69" s="241">
        <v>10.3</v>
      </c>
      <c r="I69" s="241">
        <v>10.5</v>
      </c>
      <c r="J69" s="241">
        <v>10.6</v>
      </c>
      <c r="K69" s="241">
        <v>10.7</v>
      </c>
      <c r="L69" s="241">
        <v>10.6</v>
      </c>
      <c r="M69" s="241">
        <v>10.6</v>
      </c>
      <c r="N69" s="241">
        <v>10.4</v>
      </c>
      <c r="O69" s="241">
        <v>10.8</v>
      </c>
      <c r="P69" s="241">
        <v>11.1</v>
      </c>
      <c r="Q69" s="241">
        <v>11</v>
      </c>
      <c r="R69" s="241">
        <v>11.3</v>
      </c>
      <c r="S69" s="241">
        <v>11.4</v>
      </c>
      <c r="T69" s="241">
        <v>11.8</v>
      </c>
      <c r="U69" s="241">
        <v>11.8</v>
      </c>
      <c r="V69" s="241">
        <v>10.8</v>
      </c>
      <c r="W69" s="241">
        <v>10.7</v>
      </c>
      <c r="X69" s="241">
        <v>10.4</v>
      </c>
      <c r="Y69" s="241">
        <v>10.4</v>
      </c>
      <c r="Z69" s="235" t="str">
        <f t="shared" ref="Z69:Z132" si="3">TEXT(A69,"dddd")</f>
        <v>Thursday</v>
      </c>
      <c r="AA69" s="235" t="str">
        <f t="shared" ref="AA69:AA132" si="4">TEXT(A69,"mmmm")</f>
        <v>January</v>
      </c>
      <c r="AB69" s="235" t="s">
        <v>205</v>
      </c>
      <c r="AC69" s="242">
        <f t="shared" ref="AC69:AC132" si="5">AVERAGE(B69:Y69)</f>
        <v>10.483333333333336</v>
      </c>
      <c r="AD69" s="235">
        <f>VLOOKUP(A69,'[5]Daily LDZ Demand'!$A$5:$B$4752,2,FALSE)</f>
        <v>11.04</v>
      </c>
      <c r="AF69" s="237"/>
      <c r="AG69" s="243">
        <v>7.5833333333333304</v>
      </c>
      <c r="AH69" s="243">
        <v>8.8000000000000007</v>
      </c>
      <c r="AI69" s="243">
        <v>3.12083333333333</v>
      </c>
      <c r="AJ69" s="243">
        <v>16.940000000000001</v>
      </c>
      <c r="AK69" s="243">
        <v>4.05833333333333</v>
      </c>
      <c r="AL69" s="243">
        <v>13</v>
      </c>
      <c r="AM69" s="243">
        <v>12.029166666666701</v>
      </c>
      <c r="AN69" s="243">
        <v>8.5670000000000002</v>
      </c>
      <c r="AO69" s="243">
        <v>8.7874999999999996</v>
      </c>
      <c r="AP69" s="243">
        <v>9.5340000000000007</v>
      </c>
      <c r="AQ69" s="243">
        <v>-0.67500000000000004</v>
      </c>
      <c r="AR69" s="243">
        <v>12.842000000000001</v>
      </c>
    </row>
    <row r="70" spans="1:44" s="235" customFormat="1" x14ac:dyDescent="0.25">
      <c r="A70" s="240">
        <v>43833</v>
      </c>
      <c r="B70" s="241">
        <v>10.4</v>
      </c>
      <c r="C70" s="241">
        <v>10.200000000000001</v>
      </c>
      <c r="D70" s="241">
        <v>9.9</v>
      </c>
      <c r="E70" s="241">
        <v>8.5</v>
      </c>
      <c r="F70" s="241">
        <v>7.4</v>
      </c>
      <c r="G70" s="241">
        <v>7.6</v>
      </c>
      <c r="H70" s="241">
        <v>8.1999999999999993</v>
      </c>
      <c r="I70" s="241">
        <v>8.1</v>
      </c>
      <c r="J70" s="241">
        <v>8.7000000000000011</v>
      </c>
      <c r="K70" s="241">
        <v>8.1</v>
      </c>
      <c r="L70" s="241">
        <v>6.9</v>
      </c>
      <c r="M70" s="241">
        <v>5.7</v>
      </c>
      <c r="N70" s="241">
        <v>4.8</v>
      </c>
      <c r="O70" s="241">
        <v>4.3</v>
      </c>
      <c r="P70" s="241">
        <v>4.5</v>
      </c>
      <c r="Q70" s="241">
        <v>3.6</v>
      </c>
      <c r="R70" s="241">
        <v>3.1</v>
      </c>
      <c r="S70" s="241">
        <v>3.6</v>
      </c>
      <c r="T70" s="241">
        <v>3.9</v>
      </c>
      <c r="U70" s="241">
        <v>4.5</v>
      </c>
      <c r="V70" s="241">
        <v>4.6000000000000005</v>
      </c>
      <c r="W70" s="241">
        <v>4.3</v>
      </c>
      <c r="X70" s="241">
        <v>3.8</v>
      </c>
      <c r="Y70" s="241">
        <v>5.3</v>
      </c>
      <c r="Z70" s="235" t="str">
        <f t="shared" si="3"/>
        <v>Friday</v>
      </c>
      <c r="AA70" s="235" t="str">
        <f t="shared" si="4"/>
        <v>January</v>
      </c>
      <c r="AB70" s="235" t="s">
        <v>205</v>
      </c>
      <c r="AC70" s="242">
        <f t="shared" si="5"/>
        <v>6.2500000000000009</v>
      </c>
      <c r="AD70" s="235">
        <f>VLOOKUP(A70,'[5]Daily LDZ Demand'!$A$5:$B$4752,2,FALSE)</f>
        <v>11.4</v>
      </c>
      <c r="AF70" s="237"/>
      <c r="AG70" s="243">
        <v>7.7374999999999998</v>
      </c>
      <c r="AH70" s="243">
        <v>13.24</v>
      </c>
      <c r="AI70" s="243">
        <v>2.4874999999999998</v>
      </c>
      <c r="AJ70" s="243">
        <v>17.04</v>
      </c>
      <c r="AK70" s="243">
        <v>2.1416666666666702</v>
      </c>
      <c r="AL70" s="243">
        <v>14.43</v>
      </c>
      <c r="AM70" s="243">
        <v>11.0625</v>
      </c>
      <c r="AN70" s="243">
        <v>8.4320000000000004</v>
      </c>
      <c r="AO70" s="243">
        <v>5.9041666666666703</v>
      </c>
      <c r="AP70" s="243">
        <v>11.103999999999999</v>
      </c>
      <c r="AQ70" s="243">
        <v>-1.61666666666667</v>
      </c>
      <c r="AR70" s="243">
        <v>14.706</v>
      </c>
    </row>
    <row r="71" spans="1:44" s="235" customFormat="1" x14ac:dyDescent="0.25">
      <c r="A71" s="240">
        <v>43836</v>
      </c>
      <c r="B71" s="241">
        <v>7.7</v>
      </c>
      <c r="C71" s="241">
        <v>7.7</v>
      </c>
      <c r="D71" s="241">
        <v>7.7</v>
      </c>
      <c r="E71" s="241">
        <v>7.4</v>
      </c>
      <c r="F71" s="241">
        <v>8.1</v>
      </c>
      <c r="G71" s="241">
        <v>8.5</v>
      </c>
      <c r="H71" s="241">
        <v>9.4</v>
      </c>
      <c r="I71" s="241">
        <v>10</v>
      </c>
      <c r="J71" s="241">
        <v>9.4</v>
      </c>
      <c r="K71" s="241">
        <v>10.200000000000001</v>
      </c>
      <c r="L71" s="241">
        <v>10.3</v>
      </c>
      <c r="M71" s="241">
        <v>9.4</v>
      </c>
      <c r="N71" s="241">
        <v>8.4</v>
      </c>
      <c r="O71" s="241">
        <v>8.5</v>
      </c>
      <c r="P71" s="241">
        <v>7.3</v>
      </c>
      <c r="Q71" s="241">
        <v>6.7</v>
      </c>
      <c r="R71" s="241">
        <v>5.9</v>
      </c>
      <c r="S71" s="241">
        <v>6.4</v>
      </c>
      <c r="T71" s="241">
        <v>5.5</v>
      </c>
      <c r="U71" s="241">
        <v>5.1000000000000005</v>
      </c>
      <c r="V71" s="241">
        <v>4.7</v>
      </c>
      <c r="W71" s="241">
        <v>6.1</v>
      </c>
      <c r="X71" s="241">
        <v>7.6</v>
      </c>
      <c r="Y71" s="241">
        <v>8.4</v>
      </c>
      <c r="Z71" s="235" t="str">
        <f t="shared" si="3"/>
        <v>Monday</v>
      </c>
      <c r="AA71" s="235" t="str">
        <f t="shared" si="4"/>
        <v>January</v>
      </c>
      <c r="AB71" s="235" t="s">
        <v>205</v>
      </c>
      <c r="AC71" s="242">
        <f t="shared" si="5"/>
        <v>7.7666666666666666</v>
      </c>
      <c r="AD71" s="235">
        <f>VLOOKUP(A71,'[5]Daily LDZ Demand'!$A$5:$B$4752,2,FALSE)</f>
        <v>12.31</v>
      </c>
      <c r="AF71" s="237"/>
      <c r="AG71" s="243">
        <v>7.7666666666666702</v>
      </c>
      <c r="AH71" s="243">
        <v>12.31</v>
      </c>
      <c r="AI71" s="243">
        <v>0.54166666666666696</v>
      </c>
      <c r="AJ71" s="243">
        <v>17.46</v>
      </c>
      <c r="AK71" s="243">
        <v>5.2583333333333302</v>
      </c>
      <c r="AL71" s="243">
        <v>15.04</v>
      </c>
      <c r="AM71" s="243">
        <v>10.783333333333299</v>
      </c>
      <c r="AN71" s="243">
        <v>8.9600000000000009</v>
      </c>
      <c r="AO71" s="243">
        <v>5.7374999999999998</v>
      </c>
      <c r="AP71" s="243">
        <v>11.04</v>
      </c>
      <c r="AQ71" s="243">
        <v>3.7625000000000002</v>
      </c>
      <c r="AR71" s="243">
        <v>12.19</v>
      </c>
    </row>
    <row r="72" spans="1:44" s="235" customFormat="1" x14ac:dyDescent="0.25">
      <c r="A72" s="240">
        <v>43837</v>
      </c>
      <c r="B72" s="241">
        <v>8.8000000000000007</v>
      </c>
      <c r="C72" s="241">
        <v>9.2000000000000011</v>
      </c>
      <c r="D72" s="241">
        <v>9.9</v>
      </c>
      <c r="E72" s="241">
        <v>10.3</v>
      </c>
      <c r="F72" s="241">
        <v>10.6</v>
      </c>
      <c r="G72" s="241">
        <v>10.7</v>
      </c>
      <c r="H72" s="241">
        <v>11.7</v>
      </c>
      <c r="I72" s="241">
        <v>11.9</v>
      </c>
      <c r="J72" s="241">
        <v>11.8</v>
      </c>
      <c r="K72" s="241">
        <v>12.1</v>
      </c>
      <c r="L72" s="241">
        <v>12.1</v>
      </c>
      <c r="M72" s="241">
        <v>12.1</v>
      </c>
      <c r="N72" s="241">
        <v>12.4</v>
      </c>
      <c r="O72" s="241">
        <v>12.4</v>
      </c>
      <c r="P72" s="241">
        <v>12.7</v>
      </c>
      <c r="Q72" s="241">
        <v>12.4</v>
      </c>
      <c r="R72" s="241">
        <v>12.2</v>
      </c>
      <c r="S72" s="241">
        <v>12</v>
      </c>
      <c r="T72" s="241">
        <v>12.3</v>
      </c>
      <c r="U72" s="241">
        <v>12</v>
      </c>
      <c r="V72" s="241">
        <v>12.4</v>
      </c>
      <c r="W72" s="241">
        <v>12.4</v>
      </c>
      <c r="X72" s="241">
        <v>11.8</v>
      </c>
      <c r="Y72" s="241">
        <v>11.1</v>
      </c>
      <c r="Z72" s="235" t="str">
        <f t="shared" si="3"/>
        <v>Tuesday</v>
      </c>
      <c r="AA72" s="235" t="str">
        <f t="shared" si="4"/>
        <v>January</v>
      </c>
      <c r="AB72" s="235" t="s">
        <v>205</v>
      </c>
      <c r="AC72" s="242">
        <f t="shared" si="5"/>
        <v>11.554166666666667</v>
      </c>
      <c r="AD72" s="235">
        <f>VLOOKUP(A72,'[5]Daily LDZ Demand'!$A$5:$B$4752,2,FALSE)</f>
        <v>11.12</v>
      </c>
      <c r="AF72" s="237"/>
      <c r="AG72" s="243">
        <v>7.8250000000000002</v>
      </c>
      <c r="AH72" s="243">
        <v>10.48</v>
      </c>
      <c r="AI72" s="243">
        <v>-2.8458333333333301</v>
      </c>
      <c r="AJ72" s="243">
        <v>18.350000000000001</v>
      </c>
      <c r="AK72" s="243">
        <v>3.7</v>
      </c>
      <c r="AL72" s="243">
        <v>14.97</v>
      </c>
      <c r="AM72" s="243">
        <v>6.55833333333333</v>
      </c>
      <c r="AN72" s="243">
        <v>11.089</v>
      </c>
      <c r="AO72" s="243">
        <v>1.0249999999999999</v>
      </c>
      <c r="AP72" s="243">
        <v>14.972</v>
      </c>
      <c r="AQ72" s="243">
        <v>1.8333333333333299</v>
      </c>
      <c r="AR72" s="243">
        <v>13.670999999999999</v>
      </c>
    </row>
    <row r="73" spans="1:44" s="235" customFormat="1" x14ac:dyDescent="0.25">
      <c r="A73" s="240">
        <v>43838</v>
      </c>
      <c r="B73" s="241">
        <v>10.8</v>
      </c>
      <c r="C73" s="241">
        <v>10.1</v>
      </c>
      <c r="D73" s="241">
        <v>10.3</v>
      </c>
      <c r="E73" s="241">
        <v>10.1</v>
      </c>
      <c r="F73" s="241">
        <v>10.9</v>
      </c>
      <c r="G73" s="241">
        <v>11.1</v>
      </c>
      <c r="H73" s="241">
        <v>11.2</v>
      </c>
      <c r="I73" s="241">
        <v>11.4</v>
      </c>
      <c r="J73" s="241">
        <v>11.3</v>
      </c>
      <c r="K73" s="241">
        <v>11.2</v>
      </c>
      <c r="L73" s="241">
        <v>10.4</v>
      </c>
      <c r="M73" s="241">
        <v>10</v>
      </c>
      <c r="N73" s="241">
        <v>9.9</v>
      </c>
      <c r="O73" s="241">
        <v>9.7000000000000011</v>
      </c>
      <c r="P73" s="241">
        <v>9.7000000000000011</v>
      </c>
      <c r="Q73" s="241">
        <v>9.3000000000000007</v>
      </c>
      <c r="R73" s="241">
        <v>9.7000000000000011</v>
      </c>
      <c r="S73" s="241">
        <v>11.5</v>
      </c>
      <c r="T73" s="241">
        <v>12.1</v>
      </c>
      <c r="U73" s="241">
        <v>12.2</v>
      </c>
      <c r="V73" s="241">
        <v>12.2</v>
      </c>
      <c r="W73" s="241">
        <v>12.1</v>
      </c>
      <c r="X73" s="241">
        <v>12</v>
      </c>
      <c r="Y73" s="241">
        <v>11.8</v>
      </c>
      <c r="Z73" s="235" t="str">
        <f t="shared" si="3"/>
        <v>Wednesday</v>
      </c>
      <c r="AA73" s="235" t="str">
        <f t="shared" si="4"/>
        <v>January</v>
      </c>
      <c r="AB73" s="235" t="s">
        <v>205</v>
      </c>
      <c r="AC73" s="242">
        <f t="shared" si="5"/>
        <v>10.874999999999998</v>
      </c>
      <c r="AD73" s="235">
        <f>VLOOKUP(A73,'[5]Daily LDZ Demand'!$A$5:$B$4752,2,FALSE)</f>
        <v>10.36</v>
      </c>
      <c r="AF73" s="237"/>
      <c r="AG73" s="243">
        <v>7.8250000000000002</v>
      </c>
      <c r="AH73" s="243">
        <v>11.47</v>
      </c>
      <c r="AI73" s="243">
        <v>0.90416666666666701</v>
      </c>
      <c r="AJ73" s="243">
        <v>17.66</v>
      </c>
      <c r="AK73" s="243">
        <v>8.4833333333333307</v>
      </c>
      <c r="AL73" s="243">
        <v>12.1</v>
      </c>
      <c r="AM73" s="243">
        <v>10.904166666666701</v>
      </c>
      <c r="AN73" s="243">
        <v>9.9350000000000005</v>
      </c>
      <c r="AO73" s="243">
        <v>0.97499999999999998</v>
      </c>
      <c r="AP73" s="243">
        <v>15.718999999999999</v>
      </c>
      <c r="AQ73" s="243">
        <v>0.92083333333333295</v>
      </c>
      <c r="AR73" s="243">
        <v>16.22</v>
      </c>
    </row>
    <row r="74" spans="1:44" s="235" customFormat="1" x14ac:dyDescent="0.25">
      <c r="A74" s="240">
        <v>43839</v>
      </c>
      <c r="B74" s="241">
        <v>11.5</v>
      </c>
      <c r="C74" s="241">
        <v>10.9</v>
      </c>
      <c r="D74" s="241">
        <v>10</v>
      </c>
      <c r="E74" s="241">
        <v>9.8000000000000007</v>
      </c>
      <c r="F74" s="241">
        <v>10.5</v>
      </c>
      <c r="G74" s="241">
        <v>10.8</v>
      </c>
      <c r="H74" s="241">
        <v>10.3</v>
      </c>
      <c r="I74" s="241">
        <v>10.6</v>
      </c>
      <c r="J74" s="241">
        <v>9.8000000000000007</v>
      </c>
      <c r="K74" s="241">
        <v>9.2000000000000011</v>
      </c>
      <c r="L74" s="241">
        <v>9</v>
      </c>
      <c r="M74" s="241">
        <v>8.4</v>
      </c>
      <c r="N74" s="241">
        <v>6</v>
      </c>
      <c r="O74" s="241">
        <v>6.1</v>
      </c>
      <c r="P74" s="241">
        <v>7</v>
      </c>
      <c r="Q74" s="241">
        <v>6.9</v>
      </c>
      <c r="R74" s="241">
        <v>6.6</v>
      </c>
      <c r="S74" s="241">
        <v>6.6</v>
      </c>
      <c r="T74" s="241">
        <v>6.3</v>
      </c>
      <c r="U74" s="241">
        <v>6.6</v>
      </c>
      <c r="V74" s="241">
        <v>6.7</v>
      </c>
      <c r="W74" s="241">
        <v>6.7</v>
      </c>
      <c r="X74" s="241">
        <v>6.6</v>
      </c>
      <c r="Y74" s="241">
        <v>6.6</v>
      </c>
      <c r="Z74" s="235" t="str">
        <f t="shared" si="3"/>
        <v>Thursday</v>
      </c>
      <c r="AA74" s="235" t="str">
        <f t="shared" si="4"/>
        <v>January</v>
      </c>
      <c r="AB74" s="235" t="s">
        <v>205</v>
      </c>
      <c r="AC74" s="242">
        <f t="shared" si="5"/>
        <v>8.3124999999999982</v>
      </c>
      <c r="AD74" s="235">
        <f>VLOOKUP(A74,'[5]Daily LDZ Demand'!$A$5:$B$4752,2,FALSE)</f>
        <v>11.05</v>
      </c>
      <c r="AF74" s="237"/>
      <c r="AG74" s="243">
        <v>8.0916666666666597</v>
      </c>
      <c r="AH74" s="243">
        <v>10.57</v>
      </c>
      <c r="AI74" s="243">
        <v>8.3249999999999993</v>
      </c>
      <c r="AJ74" s="243">
        <v>14.52</v>
      </c>
      <c r="AK74" s="243">
        <v>7.6375000000000002</v>
      </c>
      <c r="AL74" s="243">
        <v>11.22</v>
      </c>
      <c r="AM74" s="243">
        <v>9.7416666666666707</v>
      </c>
      <c r="AN74" s="243">
        <v>10.364000000000001</v>
      </c>
      <c r="AO74" s="243">
        <v>2.0833333333333299</v>
      </c>
      <c r="AP74" s="243">
        <v>15.427</v>
      </c>
      <c r="AQ74" s="243">
        <v>0.1875</v>
      </c>
      <c r="AR74" s="243">
        <v>15.263</v>
      </c>
    </row>
    <row r="75" spans="1:44" s="235" customFormat="1" x14ac:dyDescent="0.25">
      <c r="A75" s="240">
        <v>43840</v>
      </c>
      <c r="B75" s="241">
        <v>5.7</v>
      </c>
      <c r="C75" s="241">
        <v>4.0999999999999996</v>
      </c>
      <c r="D75" s="241">
        <v>5</v>
      </c>
      <c r="E75" s="241">
        <v>6</v>
      </c>
      <c r="F75" s="241">
        <v>6.3</v>
      </c>
      <c r="G75" s="241">
        <v>7.1</v>
      </c>
      <c r="H75" s="241">
        <v>8.1999999999999993</v>
      </c>
      <c r="I75" s="241">
        <v>8.1999999999999993</v>
      </c>
      <c r="J75" s="241">
        <v>8.8000000000000007</v>
      </c>
      <c r="K75" s="241">
        <v>8.9</v>
      </c>
      <c r="L75" s="241">
        <v>7</v>
      </c>
      <c r="M75" s="241">
        <v>4.7</v>
      </c>
      <c r="N75" s="241">
        <v>5</v>
      </c>
      <c r="O75" s="241">
        <v>5.2</v>
      </c>
      <c r="P75" s="241">
        <v>4.8</v>
      </c>
      <c r="Q75" s="241">
        <v>6.1</v>
      </c>
      <c r="R75" s="241">
        <v>6.9</v>
      </c>
      <c r="S75" s="241">
        <v>7.6</v>
      </c>
      <c r="T75" s="241">
        <v>9</v>
      </c>
      <c r="U75" s="241">
        <v>9.3000000000000007</v>
      </c>
      <c r="V75" s="241">
        <v>9.8000000000000007</v>
      </c>
      <c r="W75" s="241">
        <v>9.8000000000000007</v>
      </c>
      <c r="X75" s="241">
        <v>9.7000000000000011</v>
      </c>
      <c r="Y75" s="241">
        <v>9.5</v>
      </c>
      <c r="Z75" s="235" t="str">
        <f t="shared" si="3"/>
        <v>Friday</v>
      </c>
      <c r="AA75" s="235" t="str">
        <f t="shared" si="4"/>
        <v>January</v>
      </c>
      <c r="AB75" s="235" t="s">
        <v>205</v>
      </c>
      <c r="AC75" s="242">
        <f t="shared" si="5"/>
        <v>7.1958333333333337</v>
      </c>
      <c r="AD75" s="235">
        <f>VLOOKUP(A75,'[5]Daily LDZ Demand'!$A$5:$B$4752,2,FALSE)</f>
        <v>12.09</v>
      </c>
      <c r="AF75" s="237"/>
      <c r="AG75" s="243">
        <v>8.19166666666667</v>
      </c>
      <c r="AH75" s="243">
        <v>13</v>
      </c>
      <c r="AI75" s="243">
        <v>8.1583333333333297</v>
      </c>
      <c r="AJ75" s="243">
        <v>12.94</v>
      </c>
      <c r="AK75" s="243">
        <v>9.5833333333333395E-2</v>
      </c>
      <c r="AL75" s="243">
        <v>13.74</v>
      </c>
      <c r="AM75" s="243">
        <v>9.7874999999999996</v>
      </c>
      <c r="AN75" s="243">
        <v>9.86</v>
      </c>
      <c r="AO75" s="243">
        <v>3.9791666666666701</v>
      </c>
      <c r="AP75" s="243">
        <v>14.398</v>
      </c>
      <c r="AQ75" s="243">
        <v>0.47916666666666702</v>
      </c>
      <c r="AR75" s="243">
        <v>16.052</v>
      </c>
    </row>
    <row r="76" spans="1:44" s="235" customFormat="1" x14ac:dyDescent="0.25">
      <c r="A76" s="240">
        <v>43843</v>
      </c>
      <c r="B76" s="241">
        <v>5.7</v>
      </c>
      <c r="C76" s="241">
        <v>7.5</v>
      </c>
      <c r="D76" s="241">
        <v>8.5</v>
      </c>
      <c r="E76" s="241">
        <v>9</v>
      </c>
      <c r="F76" s="241">
        <v>9.2000000000000011</v>
      </c>
      <c r="G76" s="241">
        <v>9.7000000000000011</v>
      </c>
      <c r="H76" s="241">
        <v>9.8000000000000007</v>
      </c>
      <c r="I76" s="241">
        <v>9.8000000000000007</v>
      </c>
      <c r="J76" s="241">
        <v>10</v>
      </c>
      <c r="K76" s="241">
        <v>10.200000000000001</v>
      </c>
      <c r="L76" s="241">
        <v>10</v>
      </c>
      <c r="M76" s="241">
        <v>9.9</v>
      </c>
      <c r="N76" s="241">
        <v>10.8</v>
      </c>
      <c r="O76" s="241">
        <v>8.1999999999999993</v>
      </c>
      <c r="P76" s="241">
        <v>7.8</v>
      </c>
      <c r="Q76" s="241">
        <v>7.5</v>
      </c>
      <c r="R76" s="241">
        <v>7.9</v>
      </c>
      <c r="S76" s="241">
        <v>8.6</v>
      </c>
      <c r="T76" s="241">
        <v>8.5</v>
      </c>
      <c r="U76" s="241">
        <v>8.9</v>
      </c>
      <c r="V76" s="241">
        <v>8.9</v>
      </c>
      <c r="W76" s="241">
        <v>8.4</v>
      </c>
      <c r="X76" s="241">
        <v>7.9</v>
      </c>
      <c r="Y76" s="241">
        <v>7.1</v>
      </c>
      <c r="Z76" s="235" t="str">
        <f t="shared" si="3"/>
        <v>Monday</v>
      </c>
      <c r="AA76" s="235" t="str">
        <f t="shared" si="4"/>
        <v>January</v>
      </c>
      <c r="AB76" s="235" t="s">
        <v>205</v>
      </c>
      <c r="AC76" s="242">
        <f t="shared" si="5"/>
        <v>8.7416666666666689</v>
      </c>
      <c r="AD76" s="235">
        <f>VLOOKUP(A76,'[5]Daily LDZ Demand'!$A$5:$B$4752,2,FALSE)</f>
        <v>12.6</v>
      </c>
      <c r="AF76" s="237"/>
      <c r="AG76" s="243">
        <v>8.2958333333333307</v>
      </c>
      <c r="AH76" s="243">
        <v>12.48</v>
      </c>
      <c r="AI76" s="243">
        <v>10.125</v>
      </c>
      <c r="AJ76" s="243">
        <v>12.51</v>
      </c>
      <c r="AK76" s="243">
        <v>0.75416666666666698</v>
      </c>
      <c r="AL76" s="243">
        <v>14.63</v>
      </c>
      <c r="AM76" s="243">
        <v>8.7333333333333307</v>
      </c>
      <c r="AN76" s="243">
        <v>10.278</v>
      </c>
      <c r="AO76" s="243">
        <v>4.2374999999999998</v>
      </c>
      <c r="AP76" s="243">
        <v>13.696999999999999</v>
      </c>
      <c r="AQ76" s="243">
        <v>5.3250000000000002</v>
      </c>
      <c r="AR76" s="243">
        <v>13.358000000000001</v>
      </c>
    </row>
    <row r="77" spans="1:44" s="235" customFormat="1" x14ac:dyDescent="0.25">
      <c r="A77" s="240">
        <v>43844</v>
      </c>
      <c r="B77" s="241">
        <v>7.6</v>
      </c>
      <c r="C77" s="241">
        <v>7.8</v>
      </c>
      <c r="D77" s="241">
        <v>9.6</v>
      </c>
      <c r="E77" s="241">
        <v>10.1</v>
      </c>
      <c r="F77" s="241">
        <v>9.8000000000000007</v>
      </c>
      <c r="G77" s="241">
        <v>10.4</v>
      </c>
      <c r="H77" s="241">
        <v>11.1</v>
      </c>
      <c r="I77" s="241">
        <v>12.8</v>
      </c>
      <c r="J77" s="241">
        <v>13.2</v>
      </c>
      <c r="K77" s="241">
        <v>12.8</v>
      </c>
      <c r="L77" s="241">
        <v>13</v>
      </c>
      <c r="M77" s="241">
        <v>12.5</v>
      </c>
      <c r="N77" s="241">
        <v>12.7</v>
      </c>
      <c r="O77" s="241">
        <v>12</v>
      </c>
      <c r="P77" s="241">
        <v>11.4</v>
      </c>
      <c r="Q77" s="241">
        <v>11.1</v>
      </c>
      <c r="R77" s="241">
        <v>10.9</v>
      </c>
      <c r="S77" s="241">
        <v>11</v>
      </c>
      <c r="T77" s="241">
        <v>9.8000000000000007</v>
      </c>
      <c r="U77" s="241">
        <v>8.7000000000000011</v>
      </c>
      <c r="V77" s="241">
        <v>7.9</v>
      </c>
      <c r="W77" s="241">
        <v>7.7</v>
      </c>
      <c r="X77" s="241">
        <v>7.5</v>
      </c>
      <c r="Y77" s="241">
        <v>7.2</v>
      </c>
      <c r="Z77" s="235" t="str">
        <f t="shared" si="3"/>
        <v>Tuesday</v>
      </c>
      <c r="AA77" s="235" t="str">
        <f t="shared" si="4"/>
        <v>January</v>
      </c>
      <c r="AB77" s="235" t="s">
        <v>205</v>
      </c>
      <c r="AC77" s="242">
        <f t="shared" si="5"/>
        <v>10.358333333333333</v>
      </c>
      <c r="AD77" s="235">
        <f>VLOOKUP(A77,'[5]Daily LDZ Demand'!$A$5:$B$4752,2,FALSE)</f>
        <v>11.95</v>
      </c>
      <c r="AF77" s="237"/>
      <c r="AG77" s="243">
        <v>8.2958333333333307</v>
      </c>
      <c r="AH77" s="243">
        <v>11.58</v>
      </c>
      <c r="AI77" s="243">
        <v>6.9458333333333302</v>
      </c>
      <c r="AJ77" s="243">
        <v>12.47</v>
      </c>
      <c r="AK77" s="243">
        <v>1.825</v>
      </c>
      <c r="AL77" s="243">
        <v>14.8</v>
      </c>
      <c r="AM77" s="243">
        <v>0.6</v>
      </c>
      <c r="AN77" s="243">
        <v>13.122</v>
      </c>
      <c r="AO77" s="243">
        <v>-0.95416666666666705</v>
      </c>
      <c r="AP77" s="243">
        <v>14.423</v>
      </c>
      <c r="AQ77" s="243">
        <v>8.0833333333333304</v>
      </c>
      <c r="AR77" s="243">
        <v>11.321</v>
      </c>
    </row>
    <row r="78" spans="1:44" s="235" customFormat="1" x14ac:dyDescent="0.25">
      <c r="A78" s="240">
        <v>43845</v>
      </c>
      <c r="B78" s="241">
        <v>7.3</v>
      </c>
      <c r="C78" s="241">
        <v>7.5</v>
      </c>
      <c r="D78" s="241">
        <v>7.5</v>
      </c>
      <c r="E78" s="241">
        <v>7.6</v>
      </c>
      <c r="F78" s="241">
        <v>8.1</v>
      </c>
      <c r="G78" s="241">
        <v>8.8000000000000007</v>
      </c>
      <c r="H78" s="241">
        <v>10.3</v>
      </c>
      <c r="I78" s="241">
        <v>10.200000000000001</v>
      </c>
      <c r="J78" s="241">
        <v>9.7000000000000011</v>
      </c>
      <c r="K78" s="241">
        <v>9.6</v>
      </c>
      <c r="L78" s="241">
        <v>8.7000000000000011</v>
      </c>
      <c r="M78" s="241">
        <v>6.9</v>
      </c>
      <c r="N78" s="241">
        <v>6.7</v>
      </c>
      <c r="O78" s="241">
        <v>7.3</v>
      </c>
      <c r="P78" s="241">
        <v>7.6</v>
      </c>
      <c r="Q78" s="241">
        <v>8.1999999999999993</v>
      </c>
      <c r="R78" s="241">
        <v>6.3</v>
      </c>
      <c r="S78" s="241">
        <v>7.6</v>
      </c>
      <c r="T78" s="241">
        <v>8.7000000000000011</v>
      </c>
      <c r="U78" s="241">
        <v>8.9</v>
      </c>
      <c r="V78" s="241">
        <v>8.9</v>
      </c>
      <c r="W78" s="241">
        <v>9.1</v>
      </c>
      <c r="X78" s="241">
        <v>8.8000000000000007</v>
      </c>
      <c r="Y78" s="241">
        <v>8.8000000000000007</v>
      </c>
      <c r="Z78" s="235" t="str">
        <f t="shared" si="3"/>
        <v>Wednesday</v>
      </c>
      <c r="AA78" s="235" t="str">
        <f t="shared" si="4"/>
        <v>January</v>
      </c>
      <c r="AB78" s="235" t="s">
        <v>205</v>
      </c>
      <c r="AC78" s="242">
        <f t="shared" si="5"/>
        <v>8.2958333333333343</v>
      </c>
      <c r="AD78" s="235">
        <f>VLOOKUP(A78,'[5]Daily LDZ Demand'!$A$5:$B$4752,2,FALSE)</f>
        <v>11.58</v>
      </c>
      <c r="AF78" s="237"/>
      <c r="AG78" s="243">
        <v>8.3125</v>
      </c>
      <c r="AH78" s="243">
        <v>11.05</v>
      </c>
      <c r="AI78" s="243">
        <v>2.43333333333333</v>
      </c>
      <c r="AJ78" s="243">
        <v>15.16</v>
      </c>
      <c r="AK78" s="243">
        <v>0.78749999999999998</v>
      </c>
      <c r="AL78" s="243">
        <v>14.49</v>
      </c>
      <c r="AM78" s="243">
        <v>-2.6708333333333298</v>
      </c>
      <c r="AN78" s="243">
        <v>15.180999999999999</v>
      </c>
      <c r="AO78" s="243">
        <v>9.5833333333333201E-2</v>
      </c>
      <c r="AP78" s="243">
        <v>15.18</v>
      </c>
      <c r="AQ78" s="243">
        <v>5.4375</v>
      </c>
      <c r="AR78" s="243">
        <v>11.098000000000001</v>
      </c>
    </row>
    <row r="79" spans="1:44" s="235" customFormat="1" x14ac:dyDescent="0.25">
      <c r="A79" s="240">
        <v>43846</v>
      </c>
      <c r="B79" s="241">
        <v>9</v>
      </c>
      <c r="C79" s="241">
        <v>9.2000000000000011</v>
      </c>
      <c r="D79" s="241">
        <v>9.1</v>
      </c>
      <c r="E79" s="241">
        <v>9.3000000000000007</v>
      </c>
      <c r="F79" s="241">
        <v>10.3</v>
      </c>
      <c r="G79" s="241">
        <v>10</v>
      </c>
      <c r="H79" s="241">
        <v>10.200000000000001</v>
      </c>
      <c r="I79" s="241">
        <v>10.3</v>
      </c>
      <c r="J79" s="241">
        <v>10.9</v>
      </c>
      <c r="K79" s="241">
        <v>11.8</v>
      </c>
      <c r="L79" s="241">
        <v>11.9</v>
      </c>
      <c r="M79" s="241">
        <v>11.6</v>
      </c>
      <c r="N79" s="241">
        <v>12.2</v>
      </c>
      <c r="O79" s="241">
        <v>11.9</v>
      </c>
      <c r="P79" s="241">
        <v>11</v>
      </c>
      <c r="Q79" s="241">
        <v>10.4</v>
      </c>
      <c r="R79" s="241">
        <v>10</v>
      </c>
      <c r="S79" s="241">
        <v>9.8000000000000007</v>
      </c>
      <c r="T79" s="241">
        <v>10.200000000000001</v>
      </c>
      <c r="U79" s="241">
        <v>10.4</v>
      </c>
      <c r="V79" s="241">
        <v>10.5</v>
      </c>
      <c r="W79" s="241">
        <v>9.8000000000000007</v>
      </c>
      <c r="X79" s="241">
        <v>7.9</v>
      </c>
      <c r="Y79" s="241">
        <v>8.3000000000000007</v>
      </c>
      <c r="Z79" s="235" t="str">
        <f t="shared" si="3"/>
        <v>Thursday</v>
      </c>
      <c r="AA79" s="235" t="str">
        <f t="shared" si="4"/>
        <v>January</v>
      </c>
      <c r="AB79" s="235" t="s">
        <v>205</v>
      </c>
      <c r="AC79" s="242">
        <f t="shared" si="5"/>
        <v>10.250000000000002</v>
      </c>
      <c r="AD79" s="235">
        <f>VLOOKUP(A79,'[5]Daily LDZ Demand'!$A$5:$B$4752,2,FALSE)</f>
        <v>12.05</v>
      </c>
      <c r="AF79" s="237"/>
      <c r="AG79" s="243">
        <v>8.3333333333333304</v>
      </c>
      <c r="AH79" s="243">
        <v>13.15</v>
      </c>
      <c r="AI79" s="243">
        <v>8.5333333333333297</v>
      </c>
      <c r="AJ79" s="243">
        <v>13.77</v>
      </c>
      <c r="AK79" s="243">
        <v>3.3291666666666702</v>
      </c>
      <c r="AL79" s="243">
        <v>15.03</v>
      </c>
      <c r="AM79" s="243">
        <v>0.5</v>
      </c>
      <c r="AN79" s="243">
        <v>14.741</v>
      </c>
      <c r="AO79" s="243">
        <v>-0.74166666666666703</v>
      </c>
      <c r="AP79" s="243">
        <v>16.202000000000002</v>
      </c>
      <c r="AQ79" s="243">
        <v>5.8458333333333297</v>
      </c>
      <c r="AR79" s="243">
        <v>12.46</v>
      </c>
    </row>
    <row r="80" spans="1:44" s="235" customFormat="1" x14ac:dyDescent="0.25">
      <c r="A80" s="240">
        <v>43847</v>
      </c>
      <c r="B80" s="241">
        <v>7.5</v>
      </c>
      <c r="C80" s="241">
        <v>7.1</v>
      </c>
      <c r="D80" s="241">
        <v>7.7</v>
      </c>
      <c r="E80" s="241">
        <v>6.6</v>
      </c>
      <c r="F80" s="241">
        <v>6.5</v>
      </c>
      <c r="G80" s="241">
        <v>6.8</v>
      </c>
      <c r="H80" s="241">
        <v>5.9</v>
      </c>
      <c r="I80" s="241">
        <v>6.5</v>
      </c>
      <c r="J80" s="241">
        <v>6.8</v>
      </c>
      <c r="K80" s="241">
        <v>6.8</v>
      </c>
      <c r="L80" s="241">
        <v>6.4</v>
      </c>
      <c r="M80" s="241">
        <v>4.6000000000000005</v>
      </c>
      <c r="N80" s="241">
        <v>4.8</v>
      </c>
      <c r="O80" s="241">
        <v>4.7</v>
      </c>
      <c r="P80" s="241">
        <v>4.0999999999999996</v>
      </c>
      <c r="Q80" s="241">
        <v>3.7</v>
      </c>
      <c r="R80" s="241">
        <v>4.0999999999999996</v>
      </c>
      <c r="S80" s="241">
        <v>3.6</v>
      </c>
      <c r="T80" s="241">
        <v>3.3</v>
      </c>
      <c r="U80" s="241">
        <v>3.7</v>
      </c>
      <c r="V80" s="241">
        <v>2.8</v>
      </c>
      <c r="W80" s="241">
        <v>0.8</v>
      </c>
      <c r="X80" s="241">
        <v>0.7</v>
      </c>
      <c r="Y80" s="241">
        <v>-0.6</v>
      </c>
      <c r="Z80" s="235" t="str">
        <f t="shared" si="3"/>
        <v>Friday</v>
      </c>
      <c r="AA80" s="235" t="str">
        <f t="shared" si="4"/>
        <v>January</v>
      </c>
      <c r="AB80" s="235" t="s">
        <v>205</v>
      </c>
      <c r="AC80" s="242">
        <f t="shared" si="5"/>
        <v>4.7874999999999988</v>
      </c>
      <c r="AD80" s="235">
        <f>VLOOKUP(A80,'[5]Daily LDZ Demand'!$A$5:$B$4752,2,FALSE)</f>
        <v>12.95</v>
      </c>
      <c r="AF80" s="237"/>
      <c r="AG80" s="243">
        <v>8.50416666666667</v>
      </c>
      <c r="AH80" s="243">
        <v>13.89</v>
      </c>
      <c r="AI80" s="243">
        <v>10.85</v>
      </c>
      <c r="AJ80" s="243">
        <v>11.85</v>
      </c>
      <c r="AK80" s="243">
        <v>5.7291666666666696</v>
      </c>
      <c r="AL80" s="243">
        <v>13.39</v>
      </c>
      <c r="AM80" s="243">
        <v>-4.1666666666666102E-3</v>
      </c>
      <c r="AN80" s="243">
        <v>14.382999999999999</v>
      </c>
      <c r="AO80" s="243">
        <v>-3.05833333333333</v>
      </c>
      <c r="AP80" s="243">
        <v>16.753</v>
      </c>
      <c r="AQ80" s="243">
        <v>5.3624999999999998</v>
      </c>
      <c r="AR80" s="243">
        <v>11.930999999999999</v>
      </c>
    </row>
    <row r="81" spans="1:44" s="235" customFormat="1" x14ac:dyDescent="0.25">
      <c r="A81" s="240">
        <v>43850</v>
      </c>
      <c r="B81" s="241">
        <v>-3.8</v>
      </c>
      <c r="C81" s="241">
        <v>-4</v>
      </c>
      <c r="D81" s="241">
        <v>-4.2</v>
      </c>
      <c r="E81" s="241">
        <v>-4</v>
      </c>
      <c r="F81" s="241">
        <v>-2.1</v>
      </c>
      <c r="G81" s="241">
        <v>-0.9</v>
      </c>
      <c r="H81" s="241">
        <v>1.6</v>
      </c>
      <c r="I81" s="241">
        <v>4.3</v>
      </c>
      <c r="J81" s="241">
        <v>6.6</v>
      </c>
      <c r="K81" s="241">
        <v>7.1</v>
      </c>
      <c r="L81" s="241">
        <v>6.4</v>
      </c>
      <c r="M81" s="241">
        <v>3.8</v>
      </c>
      <c r="N81" s="241">
        <v>1.6</v>
      </c>
      <c r="O81" s="241">
        <v>-0.5</v>
      </c>
      <c r="P81" s="241">
        <v>-0.4</v>
      </c>
      <c r="Q81" s="241">
        <v>-2</v>
      </c>
      <c r="R81" s="241">
        <v>-1.7</v>
      </c>
      <c r="S81" s="241">
        <v>-2.9</v>
      </c>
      <c r="T81" s="241">
        <v>-2</v>
      </c>
      <c r="U81" s="241">
        <v>-3.1</v>
      </c>
      <c r="V81" s="241">
        <v>-3.5</v>
      </c>
      <c r="W81" s="241">
        <v>-2.4</v>
      </c>
      <c r="X81" s="241">
        <v>-2.2000000000000002</v>
      </c>
      <c r="Y81" s="241">
        <v>-2.2000000000000002</v>
      </c>
      <c r="Z81" s="235" t="str">
        <f t="shared" si="3"/>
        <v>Monday</v>
      </c>
      <c r="AA81" s="235" t="str">
        <f t="shared" si="4"/>
        <v>January</v>
      </c>
      <c r="AB81" s="235" t="s">
        <v>205</v>
      </c>
      <c r="AC81" s="242">
        <f t="shared" si="5"/>
        <v>-0.4375</v>
      </c>
      <c r="AD81" s="235">
        <f>VLOOKUP(A81,'[5]Daily LDZ Demand'!$A$5:$B$4752,2,FALSE)</f>
        <v>15.66</v>
      </c>
      <c r="AF81" s="237"/>
      <c r="AG81" s="243">
        <v>8.5749999999999993</v>
      </c>
      <c r="AH81" s="243">
        <v>13.23</v>
      </c>
      <c r="AI81" s="243">
        <v>8.3416666666666703</v>
      </c>
      <c r="AJ81" s="243">
        <v>12.15</v>
      </c>
      <c r="AK81" s="243">
        <v>0.97499999999999998</v>
      </c>
      <c r="AL81" s="243">
        <v>15</v>
      </c>
      <c r="AM81" s="243">
        <v>-1.3374999999999999</v>
      </c>
      <c r="AN81" s="243">
        <v>14.145</v>
      </c>
      <c r="AO81" s="243">
        <v>-0.38750000000000001</v>
      </c>
      <c r="AP81" s="243">
        <v>15.746</v>
      </c>
      <c r="AQ81" s="243">
        <v>4.3458333333333297</v>
      </c>
      <c r="AR81" s="243">
        <v>13.034000000000001</v>
      </c>
    </row>
    <row r="82" spans="1:44" s="235" customFormat="1" x14ac:dyDescent="0.25">
      <c r="A82" s="240">
        <v>43851</v>
      </c>
      <c r="B82" s="241">
        <v>-2.3000000000000003</v>
      </c>
      <c r="C82" s="241">
        <v>-2.8</v>
      </c>
      <c r="D82" s="241">
        <v>-3.1</v>
      </c>
      <c r="E82" s="241">
        <v>-3.3</v>
      </c>
      <c r="F82" s="241">
        <v>-2.8</v>
      </c>
      <c r="G82" s="241">
        <v>-2.2000000000000002</v>
      </c>
      <c r="H82" s="241">
        <v>-1.6</v>
      </c>
      <c r="I82" s="241">
        <v>-0.6</v>
      </c>
      <c r="J82" s="241">
        <v>0</v>
      </c>
      <c r="K82" s="241">
        <v>0</v>
      </c>
      <c r="L82" s="241">
        <v>0.1</v>
      </c>
      <c r="M82" s="241">
        <v>-0.7</v>
      </c>
      <c r="N82" s="241">
        <v>-1.5</v>
      </c>
      <c r="O82" s="241">
        <v>-2.2000000000000002</v>
      </c>
      <c r="P82" s="241">
        <v>-3.1</v>
      </c>
      <c r="Q82" s="241">
        <v>-2.8</v>
      </c>
      <c r="R82" s="241">
        <v>-2.5</v>
      </c>
      <c r="S82" s="241">
        <v>-1.9</v>
      </c>
      <c r="T82" s="241">
        <v>-1.9</v>
      </c>
      <c r="U82" s="241">
        <v>-1.4</v>
      </c>
      <c r="V82" s="241">
        <v>-1</v>
      </c>
      <c r="W82" s="241">
        <v>-0.5</v>
      </c>
      <c r="X82" s="241">
        <v>-0.4</v>
      </c>
      <c r="Y82" s="241">
        <v>-0.2</v>
      </c>
      <c r="Z82" s="235" t="str">
        <f t="shared" si="3"/>
        <v>Tuesday</v>
      </c>
      <c r="AA82" s="235" t="str">
        <f t="shared" si="4"/>
        <v>January</v>
      </c>
      <c r="AB82" s="235" t="s">
        <v>205</v>
      </c>
      <c r="AC82" s="242">
        <f t="shared" si="5"/>
        <v>-1.6125</v>
      </c>
      <c r="AD82" s="235">
        <f>VLOOKUP(A82,'[5]Daily LDZ Demand'!$A$5:$B$4752,2,FALSE)</f>
        <v>15.78</v>
      </c>
      <c r="AF82" s="237"/>
      <c r="AG82" s="243">
        <v>8.62916666666667</v>
      </c>
      <c r="AH82" s="243">
        <v>10.46</v>
      </c>
      <c r="AI82" s="243">
        <v>4.7833333333333297</v>
      </c>
      <c r="AJ82" s="243">
        <v>14.11</v>
      </c>
      <c r="AK82" s="243">
        <v>2.0125000000000002</v>
      </c>
      <c r="AL82" s="243">
        <v>16.059999999999999</v>
      </c>
      <c r="AM82" s="243">
        <v>-0.95833333333333304</v>
      </c>
      <c r="AN82" s="243">
        <v>14.468</v>
      </c>
      <c r="AO82" s="243">
        <v>8.0833333333333304</v>
      </c>
      <c r="AP82" s="243">
        <v>10.757</v>
      </c>
      <c r="AQ82" s="243">
        <v>4.7125000000000004</v>
      </c>
      <c r="AR82" s="243">
        <v>12.805999999999999</v>
      </c>
    </row>
    <row r="83" spans="1:44" s="235" customFormat="1" x14ac:dyDescent="0.25">
      <c r="A83" s="240">
        <v>43852</v>
      </c>
      <c r="B83" s="241">
        <v>0</v>
      </c>
      <c r="C83" s="241">
        <v>0.4</v>
      </c>
      <c r="D83" s="241">
        <v>0.8</v>
      </c>
      <c r="E83" s="241">
        <v>1.2</v>
      </c>
      <c r="F83" s="241">
        <v>1.7</v>
      </c>
      <c r="G83" s="241">
        <v>2.5</v>
      </c>
      <c r="H83" s="241">
        <v>3.5</v>
      </c>
      <c r="I83" s="241">
        <v>4.8</v>
      </c>
      <c r="J83" s="241">
        <v>6.1</v>
      </c>
      <c r="K83" s="241">
        <v>7.3</v>
      </c>
      <c r="L83" s="241">
        <v>7.4</v>
      </c>
      <c r="M83" s="241">
        <v>7.3</v>
      </c>
      <c r="N83" s="241">
        <v>7.1</v>
      </c>
      <c r="O83" s="241">
        <v>7.1</v>
      </c>
      <c r="P83" s="241">
        <v>7.2</v>
      </c>
      <c r="Q83" s="241">
        <v>7.5</v>
      </c>
      <c r="R83" s="241">
        <v>7.4</v>
      </c>
      <c r="S83" s="241">
        <v>7.3</v>
      </c>
      <c r="T83" s="241">
        <v>7.1</v>
      </c>
      <c r="U83" s="241">
        <v>6.8</v>
      </c>
      <c r="V83" s="241">
        <v>6.4</v>
      </c>
      <c r="W83" s="241">
        <v>6.2</v>
      </c>
      <c r="X83" s="241">
        <v>6</v>
      </c>
      <c r="Y83" s="241">
        <v>5.8</v>
      </c>
      <c r="Z83" s="235" t="str">
        <f t="shared" si="3"/>
        <v>Wednesday</v>
      </c>
      <c r="AA83" s="235" t="str">
        <f t="shared" si="4"/>
        <v>January</v>
      </c>
      <c r="AB83" s="235" t="s">
        <v>205</v>
      </c>
      <c r="AC83" s="242">
        <f t="shared" si="5"/>
        <v>5.2041666666666666</v>
      </c>
      <c r="AD83" s="235">
        <f>VLOOKUP(A83,'[5]Daily LDZ Demand'!$A$5:$B$4752,2,FALSE)</f>
        <v>14.61</v>
      </c>
      <c r="AF83" s="237"/>
      <c r="AG83" s="243">
        <v>8.7375000000000007</v>
      </c>
      <c r="AH83" s="243">
        <v>12.53</v>
      </c>
      <c r="AI83" s="243">
        <v>2.2958333333333298</v>
      </c>
      <c r="AJ83" s="243">
        <v>15.13</v>
      </c>
      <c r="AK83" s="243">
        <v>4.7</v>
      </c>
      <c r="AL83" s="243">
        <v>14.71</v>
      </c>
      <c r="AM83" s="243">
        <v>-2</v>
      </c>
      <c r="AN83" s="243">
        <v>15.03</v>
      </c>
      <c r="AO83" s="243">
        <v>12.0416666666667</v>
      </c>
      <c r="AP83" s="243">
        <v>10.413</v>
      </c>
      <c r="AQ83" s="243">
        <v>3.3458333333333301</v>
      </c>
      <c r="AR83" s="243">
        <v>13.196999999999999</v>
      </c>
    </row>
    <row r="84" spans="1:44" s="235" customFormat="1" x14ac:dyDescent="0.25">
      <c r="A84" s="240">
        <v>43853</v>
      </c>
      <c r="B84" s="241">
        <v>5.8</v>
      </c>
      <c r="C84" s="241">
        <v>5.7</v>
      </c>
      <c r="D84" s="241">
        <v>5.9</v>
      </c>
      <c r="E84" s="241">
        <v>6</v>
      </c>
      <c r="F84" s="241">
        <v>6.4</v>
      </c>
      <c r="G84" s="241">
        <v>6.5</v>
      </c>
      <c r="H84" s="241">
        <v>6.5</v>
      </c>
      <c r="I84" s="241">
        <v>6.5</v>
      </c>
      <c r="J84" s="241">
        <v>6.7</v>
      </c>
      <c r="K84" s="241">
        <v>6.7</v>
      </c>
      <c r="L84" s="241">
        <v>6.5</v>
      </c>
      <c r="M84" s="241">
        <v>6</v>
      </c>
      <c r="N84" s="241">
        <v>5.9</v>
      </c>
      <c r="O84" s="241">
        <v>5.7</v>
      </c>
      <c r="P84" s="241">
        <v>5.6</v>
      </c>
      <c r="Q84" s="241">
        <v>5.7</v>
      </c>
      <c r="R84" s="241">
        <v>5.5</v>
      </c>
      <c r="S84" s="241">
        <v>5.3</v>
      </c>
      <c r="T84" s="241">
        <v>5.5</v>
      </c>
      <c r="U84" s="241">
        <v>5.3</v>
      </c>
      <c r="V84" s="241">
        <v>5</v>
      </c>
      <c r="W84" s="241">
        <v>5.1000000000000005</v>
      </c>
      <c r="X84" s="241">
        <v>5</v>
      </c>
      <c r="Y84" s="241">
        <v>5</v>
      </c>
      <c r="Z84" s="235" t="str">
        <f t="shared" si="3"/>
        <v>Thursday</v>
      </c>
      <c r="AA84" s="235" t="str">
        <f t="shared" si="4"/>
        <v>January</v>
      </c>
      <c r="AB84" s="235" t="s">
        <v>205</v>
      </c>
      <c r="AC84" s="242">
        <f t="shared" si="5"/>
        <v>5.8250000000000002</v>
      </c>
      <c r="AD84" s="235">
        <f>VLOOKUP(A84,'[5]Daily LDZ Demand'!$A$5:$B$4752,2,FALSE)</f>
        <v>13.51</v>
      </c>
      <c r="AF84" s="237"/>
      <c r="AG84" s="243">
        <v>8.7416666666666707</v>
      </c>
      <c r="AH84" s="243">
        <v>12.6</v>
      </c>
      <c r="AI84" s="243">
        <v>1.5625</v>
      </c>
      <c r="AJ84" s="243">
        <v>16.72</v>
      </c>
      <c r="AK84" s="243">
        <v>3.0249999999999999</v>
      </c>
      <c r="AL84" s="243">
        <v>15.14</v>
      </c>
      <c r="AM84" s="243">
        <v>2.8125</v>
      </c>
      <c r="AN84" s="243">
        <v>14.505000000000001</v>
      </c>
      <c r="AO84" s="243">
        <v>9.3249999999999993</v>
      </c>
      <c r="AP84" s="243">
        <v>9.5920000000000005</v>
      </c>
      <c r="AQ84" s="243">
        <v>8.2249999999999996</v>
      </c>
      <c r="AR84" s="243">
        <v>12.366</v>
      </c>
    </row>
    <row r="85" spans="1:44" s="235" customFormat="1" x14ac:dyDescent="0.25">
      <c r="A85" s="240">
        <v>43854</v>
      </c>
      <c r="B85" s="241">
        <v>5</v>
      </c>
      <c r="C85" s="241">
        <v>5.1000000000000005</v>
      </c>
      <c r="D85" s="241">
        <v>5</v>
      </c>
      <c r="E85" s="241">
        <v>5.3</v>
      </c>
      <c r="F85" s="241">
        <v>5.7</v>
      </c>
      <c r="G85" s="241">
        <v>6.1</v>
      </c>
      <c r="H85" s="241">
        <v>6.6</v>
      </c>
      <c r="I85" s="241">
        <v>7</v>
      </c>
      <c r="J85" s="241">
        <v>7.1</v>
      </c>
      <c r="K85" s="241">
        <v>7.1</v>
      </c>
      <c r="L85" s="241">
        <v>6.9</v>
      </c>
      <c r="M85" s="241">
        <v>6.7</v>
      </c>
      <c r="N85" s="241">
        <v>6.5</v>
      </c>
      <c r="O85" s="241">
        <v>6.2</v>
      </c>
      <c r="P85" s="241">
        <v>6</v>
      </c>
      <c r="Q85" s="241">
        <v>5.8</v>
      </c>
      <c r="R85" s="241">
        <v>5.6</v>
      </c>
      <c r="S85" s="241">
        <v>5.5</v>
      </c>
      <c r="T85" s="241">
        <v>5.4</v>
      </c>
      <c r="U85" s="241">
        <v>5.4</v>
      </c>
      <c r="V85" s="241">
        <v>5.6</v>
      </c>
      <c r="W85" s="241">
        <v>5.5</v>
      </c>
      <c r="X85" s="241">
        <v>5.4</v>
      </c>
      <c r="Y85" s="241">
        <v>5.5</v>
      </c>
      <c r="Z85" s="235" t="str">
        <f t="shared" si="3"/>
        <v>Friday</v>
      </c>
      <c r="AA85" s="235" t="str">
        <f t="shared" si="4"/>
        <v>January</v>
      </c>
      <c r="AB85" s="235" t="s">
        <v>205</v>
      </c>
      <c r="AC85" s="242">
        <f t="shared" si="5"/>
        <v>5.9166666666666679</v>
      </c>
      <c r="AD85" s="235">
        <f>VLOOKUP(A85,'[5]Daily LDZ Demand'!$A$5:$B$4752,2,FALSE)</f>
        <v>13.16</v>
      </c>
      <c r="AF85" s="237"/>
      <c r="AG85" s="243">
        <v>9.0625</v>
      </c>
      <c r="AH85" s="243">
        <v>8.3000000000000007</v>
      </c>
      <c r="AI85" s="243">
        <v>6.81666666666667</v>
      </c>
      <c r="AJ85" s="243">
        <v>15.61</v>
      </c>
      <c r="AK85" s="243">
        <v>6.1875</v>
      </c>
      <c r="AL85" s="243">
        <v>13.37</v>
      </c>
      <c r="AM85" s="243">
        <v>4.5</v>
      </c>
      <c r="AN85" s="243">
        <v>13.031000000000001</v>
      </c>
      <c r="AO85" s="243">
        <v>11.820833333333301</v>
      </c>
      <c r="AP85" s="243">
        <v>9.0679999999999996</v>
      </c>
      <c r="AQ85" s="243">
        <v>7.99583333333333</v>
      </c>
      <c r="AR85" s="243">
        <v>11.019</v>
      </c>
    </row>
    <row r="86" spans="1:44" s="235" customFormat="1" x14ac:dyDescent="0.25">
      <c r="A86" s="240">
        <v>43857</v>
      </c>
      <c r="B86" s="241">
        <v>6.2</v>
      </c>
      <c r="C86" s="241">
        <v>6.3</v>
      </c>
      <c r="D86" s="241">
        <v>5.5</v>
      </c>
      <c r="E86" s="241">
        <v>5.7</v>
      </c>
      <c r="F86" s="241">
        <v>7.3</v>
      </c>
      <c r="G86" s="241">
        <v>7.8</v>
      </c>
      <c r="H86" s="241">
        <v>8.5</v>
      </c>
      <c r="I86" s="241">
        <v>8.1999999999999993</v>
      </c>
      <c r="J86" s="241">
        <v>7</v>
      </c>
      <c r="K86" s="241">
        <v>6.7</v>
      </c>
      <c r="L86" s="241">
        <v>6.5</v>
      </c>
      <c r="M86" s="241">
        <v>5</v>
      </c>
      <c r="N86" s="241">
        <v>6.1</v>
      </c>
      <c r="O86" s="241">
        <v>6.7</v>
      </c>
      <c r="P86" s="241">
        <v>6</v>
      </c>
      <c r="Q86" s="241">
        <v>5.6</v>
      </c>
      <c r="R86" s="241">
        <v>6.8</v>
      </c>
      <c r="S86" s="241">
        <v>6.4</v>
      </c>
      <c r="T86" s="241">
        <v>4.9000000000000004</v>
      </c>
      <c r="U86" s="241">
        <v>4.7</v>
      </c>
      <c r="V86" s="241">
        <v>3.7</v>
      </c>
      <c r="W86" s="241">
        <v>3.2</v>
      </c>
      <c r="X86" s="241">
        <v>3.3</v>
      </c>
      <c r="Y86" s="241">
        <v>2.5</v>
      </c>
      <c r="Z86" s="235" t="str">
        <f t="shared" si="3"/>
        <v>Monday</v>
      </c>
      <c r="AA86" s="235" t="str">
        <f t="shared" si="4"/>
        <v>January</v>
      </c>
      <c r="AB86" s="235" t="s">
        <v>205</v>
      </c>
      <c r="AC86" s="242">
        <f t="shared" si="5"/>
        <v>5.8583333333333334</v>
      </c>
      <c r="AD86" s="235">
        <f>VLOOKUP(A86,'[5]Daily LDZ Demand'!$A$5:$B$4752,2,FALSE)</f>
        <v>13.27</v>
      </c>
      <c r="AF86" s="237"/>
      <c r="AG86" s="243">
        <v>9.06666666666667</v>
      </c>
      <c r="AH86" s="243">
        <v>11.27</v>
      </c>
      <c r="AI86" s="243">
        <v>9.7833333333333297</v>
      </c>
      <c r="AJ86" s="243">
        <v>12.34</v>
      </c>
      <c r="AK86" s="243">
        <v>5.3958333333333304</v>
      </c>
      <c r="AL86" s="243">
        <v>12.25</v>
      </c>
      <c r="AM86" s="243">
        <v>2.5166666666666702</v>
      </c>
      <c r="AN86" s="243">
        <v>13.207000000000001</v>
      </c>
      <c r="AO86" s="243">
        <v>4.3125</v>
      </c>
      <c r="AP86" s="243">
        <v>9.9019999999999992</v>
      </c>
      <c r="AQ86" s="243">
        <v>8.2791666666666703</v>
      </c>
      <c r="AR86" s="243">
        <v>11.984</v>
      </c>
    </row>
    <row r="87" spans="1:44" s="235" customFormat="1" x14ac:dyDescent="0.25">
      <c r="A87" s="240">
        <v>43858</v>
      </c>
      <c r="B87" s="241">
        <v>2.4</v>
      </c>
      <c r="C87" s="241">
        <v>2.7</v>
      </c>
      <c r="D87" s="241">
        <v>2.3000000000000003</v>
      </c>
      <c r="E87" s="241">
        <v>3.1</v>
      </c>
      <c r="F87" s="241">
        <v>4.6000000000000005</v>
      </c>
      <c r="G87" s="241">
        <v>5.5</v>
      </c>
      <c r="H87" s="241">
        <v>5.8</v>
      </c>
      <c r="I87" s="241">
        <v>5.3</v>
      </c>
      <c r="J87" s="241">
        <v>4.4000000000000004</v>
      </c>
      <c r="K87" s="241">
        <v>5.8</v>
      </c>
      <c r="L87" s="241">
        <v>4.8</v>
      </c>
      <c r="M87" s="241">
        <v>4</v>
      </c>
      <c r="N87" s="241">
        <v>3.9</v>
      </c>
      <c r="O87" s="241">
        <v>3.7</v>
      </c>
      <c r="P87" s="241">
        <v>3.4</v>
      </c>
      <c r="Q87" s="241">
        <v>4.2</v>
      </c>
      <c r="R87" s="241">
        <v>2.4</v>
      </c>
      <c r="S87" s="241">
        <v>4.0999999999999996</v>
      </c>
      <c r="T87" s="241">
        <v>3.7</v>
      </c>
      <c r="U87" s="241">
        <v>4.0999999999999996</v>
      </c>
      <c r="V87" s="241">
        <v>3.4</v>
      </c>
      <c r="W87" s="241">
        <v>3.4</v>
      </c>
      <c r="X87" s="241">
        <v>3.1</v>
      </c>
      <c r="Y87" s="241">
        <v>3.3</v>
      </c>
      <c r="Z87" s="235" t="str">
        <f t="shared" si="3"/>
        <v>Tuesday</v>
      </c>
      <c r="AA87" s="235" t="str">
        <f t="shared" si="4"/>
        <v>January</v>
      </c>
      <c r="AB87" s="235" t="s">
        <v>205</v>
      </c>
      <c r="AC87" s="242">
        <f t="shared" si="5"/>
        <v>3.8916666666666662</v>
      </c>
      <c r="AD87" s="235">
        <f>VLOOKUP(A87,'[5]Daily LDZ Demand'!$A$5:$B$4752,2,FALSE)</f>
        <v>14.69</v>
      </c>
      <c r="AF87" s="237"/>
      <c r="AG87" s="243">
        <v>9.125</v>
      </c>
      <c r="AH87" s="243">
        <v>3.71</v>
      </c>
      <c r="AI87" s="243">
        <v>11.429166666666699</v>
      </c>
      <c r="AJ87" s="243">
        <v>10.9</v>
      </c>
      <c r="AK87" s="243">
        <v>6.6124999999999998</v>
      </c>
      <c r="AL87" s="243">
        <v>13.28</v>
      </c>
      <c r="AM87" s="243">
        <v>5.4541666666666702</v>
      </c>
      <c r="AN87" s="243">
        <v>11.032</v>
      </c>
      <c r="AO87" s="243">
        <v>10.983333333333301</v>
      </c>
      <c r="AP87" s="243">
        <v>8.99</v>
      </c>
      <c r="AQ87" s="243">
        <v>7.5875000000000004</v>
      </c>
      <c r="AR87" s="243">
        <v>11.521000000000001</v>
      </c>
    </row>
    <row r="88" spans="1:44" s="235" customFormat="1" x14ac:dyDescent="0.25">
      <c r="A88" s="240">
        <v>43859</v>
      </c>
      <c r="B88" s="241">
        <v>3.7</v>
      </c>
      <c r="C88" s="241">
        <v>4.6000000000000005</v>
      </c>
      <c r="D88" s="241">
        <v>4.5</v>
      </c>
      <c r="E88" s="241">
        <v>4.7</v>
      </c>
      <c r="F88" s="241">
        <v>6.6</v>
      </c>
      <c r="G88" s="241">
        <v>8.1</v>
      </c>
      <c r="H88" s="241">
        <v>8.8000000000000007</v>
      </c>
      <c r="I88" s="241">
        <v>9.7000000000000011</v>
      </c>
      <c r="J88" s="241">
        <v>10.1</v>
      </c>
      <c r="K88" s="241">
        <v>9.9</v>
      </c>
      <c r="L88" s="241">
        <v>8.7000000000000011</v>
      </c>
      <c r="M88" s="241">
        <v>7.7</v>
      </c>
      <c r="N88" s="241">
        <v>7.3</v>
      </c>
      <c r="O88" s="241">
        <v>8.1999999999999993</v>
      </c>
      <c r="P88" s="241">
        <v>7.5</v>
      </c>
      <c r="Q88" s="241">
        <v>8</v>
      </c>
      <c r="R88" s="241">
        <v>8.4</v>
      </c>
      <c r="S88" s="241">
        <v>7.6</v>
      </c>
      <c r="T88" s="241">
        <v>8.5</v>
      </c>
      <c r="U88" s="241">
        <v>7.7</v>
      </c>
      <c r="V88" s="241">
        <v>9</v>
      </c>
      <c r="W88" s="241">
        <v>8.6</v>
      </c>
      <c r="X88" s="241">
        <v>8.9</v>
      </c>
      <c r="Y88" s="241">
        <v>8.9</v>
      </c>
      <c r="Z88" s="235" t="str">
        <f t="shared" si="3"/>
        <v>Wednesday</v>
      </c>
      <c r="AA88" s="235" t="str">
        <f t="shared" si="4"/>
        <v>January</v>
      </c>
      <c r="AB88" s="235" t="s">
        <v>205</v>
      </c>
      <c r="AC88" s="242">
        <f t="shared" si="5"/>
        <v>7.7375000000000007</v>
      </c>
      <c r="AD88" s="235">
        <f>VLOOKUP(A88,'[5]Daily LDZ Demand'!$A$5:$B$4752,2,FALSE)</f>
        <v>13.24</v>
      </c>
      <c r="AF88" s="237"/>
      <c r="AG88" s="243">
        <v>9.1416666666666693</v>
      </c>
      <c r="AH88" s="243">
        <v>11.62</v>
      </c>
      <c r="AI88" s="243">
        <v>8.5083333333333293</v>
      </c>
      <c r="AJ88" s="243">
        <v>11.24</v>
      </c>
      <c r="AK88" s="243">
        <v>7.5875000000000004</v>
      </c>
      <c r="AL88" s="243">
        <v>12.82</v>
      </c>
      <c r="AM88" s="243">
        <v>7.0416666666666696</v>
      </c>
      <c r="AN88" s="243">
        <v>10.74</v>
      </c>
      <c r="AO88" s="243">
        <v>6.1791666666666698</v>
      </c>
      <c r="AP88" s="243">
        <v>10.46</v>
      </c>
      <c r="AQ88" s="243">
        <v>5.1875</v>
      </c>
      <c r="AR88" s="243">
        <v>12.551</v>
      </c>
    </row>
    <row r="89" spans="1:44" s="235" customFormat="1" x14ac:dyDescent="0.25">
      <c r="A89" s="240">
        <v>43860</v>
      </c>
      <c r="B89" s="241">
        <v>8.7000000000000011</v>
      </c>
      <c r="C89" s="241">
        <v>8.6</v>
      </c>
      <c r="D89" s="241">
        <v>8.9</v>
      </c>
      <c r="E89" s="241">
        <v>9.1</v>
      </c>
      <c r="F89" s="241">
        <v>9.7000000000000011</v>
      </c>
      <c r="G89" s="241">
        <v>10.8</v>
      </c>
      <c r="H89" s="241">
        <v>12.2</v>
      </c>
      <c r="I89" s="241">
        <v>13.1</v>
      </c>
      <c r="J89" s="241">
        <v>13.2</v>
      </c>
      <c r="K89" s="241">
        <v>13.6</v>
      </c>
      <c r="L89" s="241">
        <v>12.6</v>
      </c>
      <c r="M89" s="241">
        <v>12.4</v>
      </c>
      <c r="N89" s="241">
        <v>11.8</v>
      </c>
      <c r="O89" s="241">
        <v>10.9</v>
      </c>
      <c r="P89" s="241">
        <v>10.8</v>
      </c>
      <c r="Q89" s="241">
        <v>10.4</v>
      </c>
      <c r="R89" s="241">
        <v>9.9</v>
      </c>
      <c r="S89" s="241">
        <v>9.7000000000000011</v>
      </c>
      <c r="T89" s="241">
        <v>9.5</v>
      </c>
      <c r="U89" s="241">
        <v>9.6</v>
      </c>
      <c r="V89" s="241">
        <v>9.1</v>
      </c>
      <c r="W89" s="241">
        <v>7.5</v>
      </c>
      <c r="X89" s="241">
        <v>7.2</v>
      </c>
      <c r="Y89" s="241">
        <v>8.5</v>
      </c>
      <c r="Z89" s="235" t="str">
        <f t="shared" si="3"/>
        <v>Thursday</v>
      </c>
      <c r="AA89" s="235" t="str">
        <f t="shared" si="4"/>
        <v>January</v>
      </c>
      <c r="AB89" s="235" t="s">
        <v>205</v>
      </c>
      <c r="AC89" s="242">
        <f t="shared" si="5"/>
        <v>10.325000000000001</v>
      </c>
      <c r="AD89" s="235">
        <f>VLOOKUP(A89,'[5]Daily LDZ Demand'!$A$5:$B$4752,2,FALSE)</f>
        <v>11.56</v>
      </c>
      <c r="AF89" s="237"/>
      <c r="AG89" s="243">
        <v>9.2291666666666696</v>
      </c>
      <c r="AH89" s="243">
        <v>10.79</v>
      </c>
      <c r="AI89" s="243">
        <v>5.18333333333333</v>
      </c>
      <c r="AJ89" s="243">
        <v>15.45</v>
      </c>
      <c r="AK89" s="243">
        <v>10.554166666666699</v>
      </c>
      <c r="AL89" s="243">
        <v>11.06</v>
      </c>
      <c r="AM89" s="243">
        <v>8.2708333333333304</v>
      </c>
      <c r="AN89" s="243">
        <v>10.909000000000001</v>
      </c>
      <c r="AO89" s="243">
        <v>9.4208333333333307</v>
      </c>
      <c r="AP89" s="243">
        <v>10.789</v>
      </c>
      <c r="AQ89" s="243">
        <v>5.3</v>
      </c>
      <c r="AR89" s="243">
        <v>12.391999999999999</v>
      </c>
    </row>
    <row r="90" spans="1:44" s="235" customFormat="1" x14ac:dyDescent="0.25">
      <c r="A90" s="240">
        <v>43861</v>
      </c>
      <c r="B90" s="241">
        <v>9.2000000000000011</v>
      </c>
      <c r="C90" s="241">
        <v>9.3000000000000007</v>
      </c>
      <c r="D90" s="241">
        <v>9.6</v>
      </c>
      <c r="E90" s="241">
        <v>10.200000000000001</v>
      </c>
      <c r="F90" s="241">
        <v>10.9</v>
      </c>
      <c r="G90" s="241">
        <v>10.9</v>
      </c>
      <c r="H90" s="241">
        <v>11.2</v>
      </c>
      <c r="I90" s="241">
        <v>11.2</v>
      </c>
      <c r="J90" s="241">
        <v>11.5</v>
      </c>
      <c r="K90" s="241">
        <v>11.4</v>
      </c>
      <c r="L90" s="241">
        <v>11.6</v>
      </c>
      <c r="M90" s="241">
        <v>11.5</v>
      </c>
      <c r="N90" s="241">
        <v>11.9</v>
      </c>
      <c r="O90" s="241">
        <v>11.7</v>
      </c>
      <c r="P90" s="241">
        <v>11.7</v>
      </c>
      <c r="Q90" s="241">
        <v>11.4</v>
      </c>
      <c r="R90" s="241">
        <v>11.2</v>
      </c>
      <c r="S90" s="241">
        <v>10.6</v>
      </c>
      <c r="T90" s="241">
        <v>11</v>
      </c>
      <c r="U90" s="241">
        <v>10.7</v>
      </c>
      <c r="V90" s="241">
        <v>9.6</v>
      </c>
      <c r="W90" s="241">
        <v>10</v>
      </c>
      <c r="X90" s="241">
        <v>10.5</v>
      </c>
      <c r="Y90" s="241">
        <v>10.7</v>
      </c>
      <c r="Z90" s="235" t="str">
        <f t="shared" si="3"/>
        <v>Friday</v>
      </c>
      <c r="AA90" s="235" t="str">
        <f t="shared" si="4"/>
        <v>January</v>
      </c>
      <c r="AB90" s="235" t="s">
        <v>205</v>
      </c>
      <c r="AC90" s="242">
        <f t="shared" si="5"/>
        <v>10.812499999999998</v>
      </c>
      <c r="AD90" s="235">
        <f>VLOOKUP(A90,'[5]Daily LDZ Demand'!$A$5:$B$4752,2,FALSE)</f>
        <v>10.82</v>
      </c>
      <c r="AF90" s="237"/>
      <c r="AG90" s="243">
        <v>9.3208333333333293</v>
      </c>
      <c r="AH90" s="243">
        <v>10.47</v>
      </c>
      <c r="AI90" s="243">
        <v>10.408333333333299</v>
      </c>
      <c r="AJ90" s="243">
        <v>11.92</v>
      </c>
      <c r="AK90" s="243">
        <v>9.12083333333333</v>
      </c>
      <c r="AL90" s="243">
        <v>10.19</v>
      </c>
      <c r="AM90" s="243">
        <v>9.6333333333333293</v>
      </c>
      <c r="AN90" s="243">
        <v>10.167999999999999</v>
      </c>
      <c r="AO90" s="243">
        <v>6.2416666666666698</v>
      </c>
      <c r="AP90" s="243">
        <v>10.318</v>
      </c>
      <c r="AQ90" s="243">
        <v>7.0333333333333297</v>
      </c>
      <c r="AR90" s="243">
        <v>11.313000000000001</v>
      </c>
    </row>
    <row r="91" spans="1:44" s="235" customFormat="1" x14ac:dyDescent="0.25">
      <c r="A91" s="240">
        <v>43864</v>
      </c>
      <c r="B91" s="241">
        <v>9.8000000000000007</v>
      </c>
      <c r="C91" s="241">
        <v>9.3000000000000007</v>
      </c>
      <c r="D91" s="241">
        <v>9.2000000000000011</v>
      </c>
      <c r="E91" s="241">
        <v>9.6</v>
      </c>
      <c r="F91" s="241">
        <v>10.200000000000001</v>
      </c>
      <c r="G91" s="241">
        <v>9.6</v>
      </c>
      <c r="H91" s="241">
        <v>10.200000000000001</v>
      </c>
      <c r="I91" s="241">
        <v>10.3</v>
      </c>
      <c r="J91" s="241">
        <v>9.2000000000000011</v>
      </c>
      <c r="K91" s="241">
        <v>8.1999999999999993</v>
      </c>
      <c r="L91" s="241">
        <v>7.8</v>
      </c>
      <c r="M91" s="241">
        <v>6.8</v>
      </c>
      <c r="N91" s="241">
        <v>6.5</v>
      </c>
      <c r="O91" s="241">
        <v>6.3</v>
      </c>
      <c r="P91" s="241">
        <v>5.9</v>
      </c>
      <c r="Q91" s="241">
        <v>5.7</v>
      </c>
      <c r="R91" s="241">
        <v>4.8</v>
      </c>
      <c r="S91" s="241">
        <v>4.9000000000000004</v>
      </c>
      <c r="T91" s="241">
        <v>4.5</v>
      </c>
      <c r="U91" s="241">
        <v>4.6000000000000005</v>
      </c>
      <c r="V91" s="241">
        <v>5.2</v>
      </c>
      <c r="W91" s="241">
        <v>5.1000000000000005</v>
      </c>
      <c r="X91" s="241">
        <v>5.9</v>
      </c>
      <c r="Y91" s="241">
        <v>6.5</v>
      </c>
      <c r="Z91" s="235" t="str">
        <f t="shared" si="3"/>
        <v>Monday</v>
      </c>
      <c r="AA91" s="235" t="str">
        <f t="shared" si="4"/>
        <v>February</v>
      </c>
      <c r="AB91" s="235" t="s">
        <v>205</v>
      </c>
      <c r="AC91" s="242">
        <f t="shared" si="5"/>
        <v>7.3374999999999995</v>
      </c>
      <c r="AD91" s="235">
        <f>VLOOKUP(A91,'[5]Daily LDZ Demand'!$A$5:$B$4752,2,FALSE)</f>
        <v>11.68</v>
      </c>
      <c r="AF91" s="237"/>
      <c r="AG91" s="243">
        <v>9.37083333333333</v>
      </c>
      <c r="AH91" s="243">
        <v>13.11</v>
      </c>
      <c r="AI91" s="243">
        <v>6.125</v>
      </c>
      <c r="AJ91" s="243">
        <v>12.03</v>
      </c>
      <c r="AK91" s="243">
        <v>9.2333333333333396</v>
      </c>
      <c r="AL91" s="243">
        <v>10.61</v>
      </c>
      <c r="AM91" s="243">
        <v>9.2041666666666693</v>
      </c>
      <c r="AN91" s="243">
        <v>9.4499999999999993</v>
      </c>
      <c r="AO91" s="243">
        <v>10.858333333333301</v>
      </c>
      <c r="AP91" s="243">
        <v>9.59</v>
      </c>
      <c r="AQ91" s="243">
        <v>8.625</v>
      </c>
      <c r="AR91" s="243">
        <v>10.615</v>
      </c>
    </row>
    <row r="92" spans="1:44" s="235" customFormat="1" x14ac:dyDescent="0.25">
      <c r="A92" s="240">
        <v>43865</v>
      </c>
      <c r="B92" s="241">
        <v>6.1</v>
      </c>
      <c r="C92" s="241">
        <v>5.9</v>
      </c>
      <c r="D92" s="241">
        <v>6.3</v>
      </c>
      <c r="E92" s="241">
        <v>6.6</v>
      </c>
      <c r="F92" s="241">
        <v>7.4</v>
      </c>
      <c r="G92" s="241">
        <v>7.7</v>
      </c>
      <c r="H92" s="241">
        <v>7.7</v>
      </c>
      <c r="I92" s="241">
        <v>7.9</v>
      </c>
      <c r="J92" s="241">
        <v>8</v>
      </c>
      <c r="K92" s="241">
        <v>8.6</v>
      </c>
      <c r="L92" s="241">
        <v>8.3000000000000007</v>
      </c>
      <c r="M92" s="241">
        <v>8.1999999999999993</v>
      </c>
      <c r="N92" s="241">
        <v>7.8</v>
      </c>
      <c r="O92" s="241">
        <v>8.1</v>
      </c>
      <c r="P92" s="241">
        <v>8.1999999999999993</v>
      </c>
      <c r="Q92" s="241">
        <v>8</v>
      </c>
      <c r="R92" s="241">
        <v>7</v>
      </c>
      <c r="S92" s="241">
        <v>6.8</v>
      </c>
      <c r="T92" s="241">
        <v>5.4</v>
      </c>
      <c r="U92" s="241">
        <v>3.6</v>
      </c>
      <c r="V92" s="241">
        <v>4.2</v>
      </c>
      <c r="W92" s="241">
        <v>4.4000000000000004</v>
      </c>
      <c r="X92" s="241">
        <v>4</v>
      </c>
      <c r="Y92" s="241">
        <v>3.8</v>
      </c>
      <c r="Z92" s="235" t="str">
        <f t="shared" si="3"/>
        <v>Tuesday</v>
      </c>
      <c r="AA92" s="235" t="str">
        <f t="shared" si="4"/>
        <v>February</v>
      </c>
      <c r="AB92" s="235" t="s">
        <v>205</v>
      </c>
      <c r="AC92" s="242">
        <f t="shared" si="5"/>
        <v>6.666666666666667</v>
      </c>
      <c r="AD92" s="235">
        <f>VLOOKUP(A92,'[5]Daily LDZ Demand'!$A$5:$B$4752,2,FALSE)</f>
        <v>12.96</v>
      </c>
      <c r="AF92" s="237"/>
      <c r="AG92" s="243">
        <v>9.4083333333333297</v>
      </c>
      <c r="AH92" s="243">
        <v>8.0500000000000007</v>
      </c>
      <c r="AI92" s="243">
        <v>7.3125</v>
      </c>
      <c r="AJ92" s="243">
        <v>12.91</v>
      </c>
      <c r="AK92" s="243">
        <v>5.15</v>
      </c>
      <c r="AL92" s="243">
        <v>11.52</v>
      </c>
      <c r="AM92" s="243">
        <v>1.2916666666666701</v>
      </c>
      <c r="AN92" s="243">
        <v>12.332000000000001</v>
      </c>
      <c r="AO92" s="243">
        <v>10.9625</v>
      </c>
      <c r="AP92" s="243">
        <v>9.1739999999999995</v>
      </c>
      <c r="AQ92" s="243">
        <v>7.8916666666666702</v>
      </c>
      <c r="AR92" s="243">
        <v>10.928000000000001</v>
      </c>
    </row>
    <row r="93" spans="1:44" s="235" customFormat="1" x14ac:dyDescent="0.25">
      <c r="A93" s="240">
        <v>43866</v>
      </c>
      <c r="B93" s="241">
        <v>4.7</v>
      </c>
      <c r="C93" s="241">
        <v>4.5</v>
      </c>
      <c r="D93" s="241">
        <v>3.5</v>
      </c>
      <c r="E93" s="241">
        <v>3.7</v>
      </c>
      <c r="F93" s="241">
        <v>4.8</v>
      </c>
      <c r="G93" s="241">
        <v>6.2</v>
      </c>
      <c r="H93" s="241">
        <v>7.6</v>
      </c>
      <c r="I93" s="241">
        <v>8.8000000000000007</v>
      </c>
      <c r="J93" s="241">
        <v>9.3000000000000007</v>
      </c>
      <c r="K93" s="241">
        <v>8.8000000000000007</v>
      </c>
      <c r="L93" s="241">
        <v>9</v>
      </c>
      <c r="M93" s="241">
        <v>7.5</v>
      </c>
      <c r="N93" s="241">
        <v>6.2</v>
      </c>
      <c r="O93" s="241">
        <v>3.6</v>
      </c>
      <c r="P93" s="241">
        <v>2.2000000000000002</v>
      </c>
      <c r="Q93" s="241">
        <v>1.4</v>
      </c>
      <c r="R93" s="241">
        <v>1.6</v>
      </c>
      <c r="S93" s="241">
        <v>0.7</v>
      </c>
      <c r="T93" s="241">
        <v>-0.1</v>
      </c>
      <c r="U93" s="241">
        <v>1.1000000000000001</v>
      </c>
      <c r="V93" s="241">
        <v>1.7</v>
      </c>
      <c r="W93" s="241">
        <v>1.9</v>
      </c>
      <c r="X93" s="241">
        <v>1.3</v>
      </c>
      <c r="Y93" s="241">
        <v>1.1000000000000001</v>
      </c>
      <c r="Z93" s="235" t="str">
        <f t="shared" si="3"/>
        <v>Wednesday</v>
      </c>
      <c r="AA93" s="235" t="str">
        <f t="shared" si="4"/>
        <v>February</v>
      </c>
      <c r="AB93" s="235" t="s">
        <v>205</v>
      </c>
      <c r="AC93" s="242">
        <f t="shared" si="5"/>
        <v>4.2124999999999995</v>
      </c>
      <c r="AD93" s="235">
        <f>VLOOKUP(A93,'[5]Daily LDZ Demand'!$A$5:$B$4752,2,FALSE)</f>
        <v>12.41</v>
      </c>
      <c r="AF93" s="237"/>
      <c r="AG93" s="243">
        <v>9.4083333333333297</v>
      </c>
      <c r="AH93" s="243">
        <v>10.23</v>
      </c>
      <c r="AI93" s="243">
        <v>4.6333333333333302</v>
      </c>
      <c r="AJ93" s="243">
        <v>12.75</v>
      </c>
      <c r="AK93" s="243">
        <v>8.9666666666666703</v>
      </c>
      <c r="AL93" s="243">
        <v>11.95</v>
      </c>
      <c r="AM93" s="243">
        <v>-0.70416666666666705</v>
      </c>
      <c r="AN93" s="243">
        <v>12.843999999999999</v>
      </c>
      <c r="AO93" s="243">
        <v>11.341666666666701</v>
      </c>
      <c r="AP93" s="243">
        <v>9.0210000000000008</v>
      </c>
      <c r="AQ93" s="243">
        <v>3.74583333333333</v>
      </c>
      <c r="AR93" s="243">
        <v>12.099</v>
      </c>
    </row>
    <row r="94" spans="1:44" s="235" customFormat="1" x14ac:dyDescent="0.25">
      <c r="A94" s="240">
        <v>43867</v>
      </c>
      <c r="B94" s="241">
        <v>0.8</v>
      </c>
      <c r="C94" s="241">
        <v>0.3</v>
      </c>
      <c r="D94" s="241">
        <v>-0.7</v>
      </c>
      <c r="E94" s="241">
        <v>0.9</v>
      </c>
      <c r="F94" s="241">
        <v>4.4000000000000004</v>
      </c>
      <c r="G94" s="241">
        <v>7.1</v>
      </c>
      <c r="H94" s="241">
        <v>8.4</v>
      </c>
      <c r="I94" s="241">
        <v>9.4</v>
      </c>
      <c r="J94" s="241">
        <v>9</v>
      </c>
      <c r="K94" s="241">
        <v>8.8000000000000007</v>
      </c>
      <c r="L94" s="241">
        <v>7.9</v>
      </c>
      <c r="M94" s="241">
        <v>6.7</v>
      </c>
      <c r="N94" s="241">
        <v>4.7</v>
      </c>
      <c r="O94" s="241">
        <v>3.8</v>
      </c>
      <c r="P94" s="241">
        <v>3.9</v>
      </c>
      <c r="Q94" s="241">
        <v>4.4000000000000004</v>
      </c>
      <c r="R94" s="241">
        <v>3.9</v>
      </c>
      <c r="S94" s="241">
        <v>4.3</v>
      </c>
      <c r="T94" s="241">
        <v>4.2</v>
      </c>
      <c r="U94" s="241">
        <v>4.4000000000000004</v>
      </c>
      <c r="V94" s="241">
        <v>4.0999999999999996</v>
      </c>
      <c r="W94" s="241">
        <v>3.7</v>
      </c>
      <c r="X94" s="241">
        <v>3.2</v>
      </c>
      <c r="Y94" s="241">
        <v>3.6</v>
      </c>
      <c r="Z94" s="235" t="str">
        <f t="shared" si="3"/>
        <v>Thursday</v>
      </c>
      <c r="AA94" s="235" t="str">
        <f t="shared" si="4"/>
        <v>February</v>
      </c>
      <c r="AB94" s="235" t="s">
        <v>205</v>
      </c>
      <c r="AC94" s="242">
        <f t="shared" si="5"/>
        <v>4.6333333333333337</v>
      </c>
      <c r="AD94" s="235">
        <f>VLOOKUP(A94,'[5]Daily LDZ Demand'!$A$5:$B$4752,2,FALSE)</f>
        <v>13.28</v>
      </c>
      <c r="AF94" s="237"/>
      <c r="AG94" s="243">
        <v>9.5</v>
      </c>
      <c r="AH94" s="243">
        <v>13.76</v>
      </c>
      <c r="AI94" s="243">
        <v>-0.241666666666667</v>
      </c>
      <c r="AJ94" s="243">
        <v>18.3</v>
      </c>
      <c r="AK94" s="243">
        <v>10.0875</v>
      </c>
      <c r="AL94" s="243">
        <v>10.45</v>
      </c>
      <c r="AM94" s="243">
        <v>1.9125000000000001</v>
      </c>
      <c r="AN94" s="243">
        <v>12.786</v>
      </c>
      <c r="AO94" s="243">
        <v>6.0791666666666702</v>
      </c>
      <c r="AP94" s="243">
        <v>10.175000000000001</v>
      </c>
      <c r="AQ94" s="243">
        <v>3.5708333333333302</v>
      </c>
      <c r="AR94" s="243">
        <v>12.836</v>
      </c>
    </row>
    <row r="95" spans="1:44" s="235" customFormat="1" x14ac:dyDescent="0.25">
      <c r="A95" s="240">
        <v>43868</v>
      </c>
      <c r="B95" s="241">
        <v>3.1</v>
      </c>
      <c r="C95" s="241">
        <v>3.3</v>
      </c>
      <c r="D95" s="241">
        <v>2.2000000000000002</v>
      </c>
      <c r="E95" s="241">
        <v>4.2</v>
      </c>
      <c r="F95" s="241">
        <v>5.4</v>
      </c>
      <c r="G95" s="241">
        <v>7.2</v>
      </c>
      <c r="H95" s="241">
        <v>7.8</v>
      </c>
      <c r="I95" s="241">
        <v>8.8000000000000007</v>
      </c>
      <c r="J95" s="241">
        <v>8.6</v>
      </c>
      <c r="K95" s="241">
        <v>8.3000000000000007</v>
      </c>
      <c r="L95" s="241">
        <v>8.4</v>
      </c>
      <c r="M95" s="241">
        <v>8.9</v>
      </c>
      <c r="N95" s="241">
        <v>10.1</v>
      </c>
      <c r="O95" s="241">
        <v>10.7</v>
      </c>
      <c r="P95" s="241">
        <v>11.1</v>
      </c>
      <c r="Q95" s="241">
        <v>11</v>
      </c>
      <c r="R95" s="241">
        <v>11.2</v>
      </c>
      <c r="S95" s="241">
        <v>11.2</v>
      </c>
      <c r="T95" s="241">
        <v>11</v>
      </c>
      <c r="U95" s="241">
        <v>9.9</v>
      </c>
      <c r="V95" s="241">
        <v>9.7000000000000011</v>
      </c>
      <c r="W95" s="241">
        <v>8.5</v>
      </c>
      <c r="X95" s="241">
        <v>8.1</v>
      </c>
      <c r="Y95" s="241">
        <v>7.9</v>
      </c>
      <c r="Z95" s="235" t="str">
        <f t="shared" si="3"/>
        <v>Friday</v>
      </c>
      <c r="AA95" s="235" t="str">
        <f t="shared" si="4"/>
        <v>February</v>
      </c>
      <c r="AB95" s="235" t="s">
        <v>205</v>
      </c>
      <c r="AC95" s="242">
        <f t="shared" si="5"/>
        <v>8.1916666666666664</v>
      </c>
      <c r="AD95" s="235">
        <f>VLOOKUP(A95,'[5]Daily LDZ Demand'!$A$5:$B$4752,2,FALSE)</f>
        <v>13</v>
      </c>
      <c r="AF95" s="237"/>
      <c r="AG95" s="243">
        <v>9.5166666666666693</v>
      </c>
      <c r="AH95" s="243">
        <v>9.9499999999999993</v>
      </c>
      <c r="AI95" s="243">
        <v>-0.35</v>
      </c>
      <c r="AJ95" s="243">
        <v>19.68</v>
      </c>
      <c r="AK95" s="243">
        <v>8.43333333333333</v>
      </c>
      <c r="AL95" s="243">
        <v>10.38</v>
      </c>
      <c r="AM95" s="243">
        <v>2.5708333333333302</v>
      </c>
      <c r="AN95" s="243">
        <v>11.638999999999999</v>
      </c>
      <c r="AO95" s="243">
        <v>11.1208333333333</v>
      </c>
      <c r="AP95" s="243">
        <v>9.7759999999999998</v>
      </c>
      <c r="AQ95" s="243">
        <v>3.0125000000000002</v>
      </c>
      <c r="AR95" s="243">
        <v>14.308</v>
      </c>
    </row>
    <row r="96" spans="1:44" s="235" customFormat="1" x14ac:dyDescent="0.25">
      <c r="A96" s="240">
        <v>43871</v>
      </c>
      <c r="B96" s="241">
        <v>6.1</v>
      </c>
      <c r="C96" s="241">
        <v>6.2</v>
      </c>
      <c r="D96" s="241">
        <v>7.1</v>
      </c>
      <c r="E96" s="241">
        <v>7.2</v>
      </c>
      <c r="F96" s="241">
        <v>7.4</v>
      </c>
      <c r="G96" s="241">
        <v>8.5</v>
      </c>
      <c r="H96" s="241">
        <v>9.1</v>
      </c>
      <c r="I96" s="241">
        <v>8.8000000000000007</v>
      </c>
      <c r="J96" s="241">
        <v>9.4</v>
      </c>
      <c r="K96" s="241">
        <v>8.4</v>
      </c>
      <c r="L96" s="241">
        <v>6.9</v>
      </c>
      <c r="M96" s="241">
        <v>7.9</v>
      </c>
      <c r="N96" s="241">
        <v>4.9000000000000004</v>
      </c>
      <c r="O96" s="241">
        <v>4.8</v>
      </c>
      <c r="P96" s="241">
        <v>4.9000000000000004</v>
      </c>
      <c r="Q96" s="241">
        <v>5.7</v>
      </c>
      <c r="R96" s="241">
        <v>5.4</v>
      </c>
      <c r="S96" s="241">
        <v>5.6</v>
      </c>
      <c r="T96" s="241">
        <v>5.6</v>
      </c>
      <c r="U96" s="241">
        <v>5.5</v>
      </c>
      <c r="V96" s="241">
        <v>5.4</v>
      </c>
      <c r="W96" s="241">
        <v>5.4</v>
      </c>
      <c r="X96" s="241">
        <v>4.8</v>
      </c>
      <c r="Y96" s="241">
        <v>4.2</v>
      </c>
      <c r="Z96" s="235" t="str">
        <f t="shared" si="3"/>
        <v>Monday</v>
      </c>
      <c r="AA96" s="235" t="str">
        <f t="shared" si="4"/>
        <v>February</v>
      </c>
      <c r="AB96" s="235" t="s">
        <v>205</v>
      </c>
      <c r="AC96" s="242">
        <f t="shared" si="5"/>
        <v>6.4666666666666686</v>
      </c>
      <c r="AD96" s="235">
        <f>VLOOKUP(A96,'[5]Daily LDZ Demand'!$A$5:$B$4752,2,FALSE)</f>
        <v>13.78</v>
      </c>
      <c r="AF96" s="237"/>
      <c r="AG96" s="243">
        <v>9.5833333333333304</v>
      </c>
      <c r="AH96" s="243">
        <v>9.17</v>
      </c>
      <c r="AI96" s="243">
        <v>-1.38333333333333</v>
      </c>
      <c r="AJ96" s="243">
        <v>19.239999999999998</v>
      </c>
      <c r="AK96" s="243">
        <v>3.93333333333333</v>
      </c>
      <c r="AL96" s="243">
        <v>11.98</v>
      </c>
      <c r="AM96" s="243">
        <v>6.0458333333333298</v>
      </c>
      <c r="AN96" s="243">
        <v>11.927</v>
      </c>
      <c r="AO96" s="243">
        <v>9.8833333333333293</v>
      </c>
      <c r="AP96" s="243">
        <v>8.64</v>
      </c>
      <c r="AQ96" s="243">
        <v>3.6333333333333302</v>
      </c>
      <c r="AR96" s="243">
        <v>13.8</v>
      </c>
    </row>
    <row r="97" spans="1:44" s="235" customFormat="1" x14ac:dyDescent="0.25">
      <c r="A97" s="240">
        <v>43872</v>
      </c>
      <c r="B97" s="241">
        <v>4.3</v>
      </c>
      <c r="C97" s="241">
        <v>3.8</v>
      </c>
      <c r="D97" s="241">
        <v>3.2</v>
      </c>
      <c r="E97" s="241">
        <v>4.5</v>
      </c>
      <c r="F97" s="241">
        <v>4.4000000000000004</v>
      </c>
      <c r="G97" s="241">
        <v>4.6000000000000005</v>
      </c>
      <c r="H97" s="241">
        <v>6.3</v>
      </c>
      <c r="I97" s="241">
        <v>6.7</v>
      </c>
      <c r="J97" s="241">
        <v>7.6</v>
      </c>
      <c r="K97" s="241">
        <v>7.2</v>
      </c>
      <c r="L97" s="241">
        <v>6.5</v>
      </c>
      <c r="M97" s="241">
        <v>5.9</v>
      </c>
      <c r="N97" s="241">
        <v>5.3</v>
      </c>
      <c r="O97" s="241">
        <v>5.2</v>
      </c>
      <c r="P97" s="241">
        <v>4.5</v>
      </c>
      <c r="Q97" s="241">
        <v>3.4</v>
      </c>
      <c r="R97" s="241">
        <v>3.7</v>
      </c>
      <c r="S97" s="241">
        <v>3.6</v>
      </c>
      <c r="T97" s="241">
        <v>3.7</v>
      </c>
      <c r="U97" s="241">
        <v>3.9</v>
      </c>
      <c r="V97" s="241">
        <v>3.3</v>
      </c>
      <c r="W97" s="241">
        <v>3.7</v>
      </c>
      <c r="X97" s="241">
        <v>3.4</v>
      </c>
      <c r="Y97" s="241">
        <v>2.4</v>
      </c>
      <c r="Z97" s="235" t="str">
        <f t="shared" si="3"/>
        <v>Tuesday</v>
      </c>
      <c r="AA97" s="235" t="str">
        <f t="shared" si="4"/>
        <v>February</v>
      </c>
      <c r="AB97" s="235" t="s">
        <v>205</v>
      </c>
      <c r="AC97" s="242">
        <f t="shared" si="5"/>
        <v>4.6291666666666682</v>
      </c>
      <c r="AD97" s="235">
        <f>VLOOKUP(A97,'[5]Daily LDZ Demand'!$A$5:$B$4752,2,FALSE)</f>
        <v>14.56</v>
      </c>
      <c r="AF97" s="237"/>
      <c r="AG97" s="243">
        <v>9.6416666666666693</v>
      </c>
      <c r="AH97" s="243">
        <v>11.96</v>
      </c>
      <c r="AI97" s="243">
        <v>0.16666666666666699</v>
      </c>
      <c r="AJ97" s="243">
        <v>20.239999999999998</v>
      </c>
      <c r="AK97" s="243">
        <v>3.9750000000000001</v>
      </c>
      <c r="AL97" s="243">
        <v>12.9</v>
      </c>
      <c r="AM97" s="243">
        <v>6.3333333333333304</v>
      </c>
      <c r="AN97" s="243">
        <v>9.8849999999999998</v>
      </c>
      <c r="AO97" s="243">
        <v>6.05833333333333</v>
      </c>
      <c r="AP97" s="243">
        <v>10.193</v>
      </c>
      <c r="AQ97" s="243">
        <v>4.0125000000000002</v>
      </c>
      <c r="AR97" s="243">
        <v>13.686</v>
      </c>
    </row>
    <row r="98" spans="1:44" s="235" customFormat="1" x14ac:dyDescent="0.25">
      <c r="A98" s="240">
        <v>43873</v>
      </c>
      <c r="B98" s="241">
        <v>2.9</v>
      </c>
      <c r="C98" s="241">
        <v>2.9</v>
      </c>
      <c r="D98" s="241">
        <v>2</v>
      </c>
      <c r="E98" s="241">
        <v>4</v>
      </c>
      <c r="F98" s="241">
        <v>5.6</v>
      </c>
      <c r="G98" s="241">
        <v>6.5</v>
      </c>
      <c r="H98" s="241">
        <v>8.1</v>
      </c>
      <c r="I98" s="241">
        <v>8.5</v>
      </c>
      <c r="J98" s="241">
        <v>7.9</v>
      </c>
      <c r="K98" s="241">
        <v>8.3000000000000007</v>
      </c>
      <c r="L98" s="241">
        <v>7.9</v>
      </c>
      <c r="M98" s="241">
        <v>7.2</v>
      </c>
      <c r="N98" s="241">
        <v>6.8</v>
      </c>
      <c r="O98" s="241">
        <v>6.3</v>
      </c>
      <c r="P98" s="241">
        <v>6.2</v>
      </c>
      <c r="Q98" s="241">
        <v>6</v>
      </c>
      <c r="R98" s="241">
        <v>6.1</v>
      </c>
      <c r="S98" s="241">
        <v>7.4</v>
      </c>
      <c r="T98" s="241">
        <v>8.1999999999999993</v>
      </c>
      <c r="U98" s="241">
        <v>7.5</v>
      </c>
      <c r="V98" s="241">
        <v>7.2</v>
      </c>
      <c r="W98" s="241">
        <v>7.7</v>
      </c>
      <c r="X98" s="241">
        <v>5.5</v>
      </c>
      <c r="Y98" s="241">
        <v>6</v>
      </c>
      <c r="Z98" s="235" t="str">
        <f t="shared" si="3"/>
        <v>Wednesday</v>
      </c>
      <c r="AA98" s="235" t="str">
        <f t="shared" si="4"/>
        <v>February</v>
      </c>
      <c r="AB98" s="235" t="s">
        <v>205</v>
      </c>
      <c r="AC98" s="242">
        <f t="shared" si="5"/>
        <v>6.3624999999999998</v>
      </c>
      <c r="AD98" s="235">
        <f>VLOOKUP(A98,'[5]Daily LDZ Demand'!$A$5:$B$4752,2,FALSE)</f>
        <v>13.63</v>
      </c>
      <c r="AF98" s="237"/>
      <c r="AG98" s="243">
        <v>9.7708333333333304</v>
      </c>
      <c r="AH98" s="243">
        <v>13.02</v>
      </c>
      <c r="AI98" s="243">
        <v>-0.05</v>
      </c>
      <c r="AJ98" s="243">
        <v>19.13</v>
      </c>
      <c r="AK98" s="243">
        <v>6.1791666666666698</v>
      </c>
      <c r="AL98" s="243">
        <v>12.21</v>
      </c>
      <c r="AM98" s="243">
        <v>7.55</v>
      </c>
      <c r="AN98" s="243">
        <v>9.5619999999999994</v>
      </c>
      <c r="AO98" s="243">
        <v>10.820833333333301</v>
      </c>
      <c r="AP98" s="243">
        <v>10.012</v>
      </c>
      <c r="AQ98" s="243">
        <v>3.8833333333333302</v>
      </c>
      <c r="AR98" s="243">
        <v>13.303000000000001</v>
      </c>
    </row>
    <row r="99" spans="1:44" s="235" customFormat="1" x14ac:dyDescent="0.25">
      <c r="A99" s="240">
        <v>43874</v>
      </c>
      <c r="B99" s="241">
        <v>6.1</v>
      </c>
      <c r="C99" s="241">
        <v>7.5</v>
      </c>
      <c r="D99" s="241">
        <v>7.7</v>
      </c>
      <c r="E99" s="241">
        <v>6.9</v>
      </c>
      <c r="F99" s="241">
        <v>6.7</v>
      </c>
      <c r="G99" s="241">
        <v>6.8</v>
      </c>
      <c r="H99" s="241">
        <v>8.5</v>
      </c>
      <c r="I99" s="241">
        <v>10.1</v>
      </c>
      <c r="J99" s="241">
        <v>9.4</v>
      </c>
      <c r="K99" s="241">
        <v>9</v>
      </c>
      <c r="L99" s="241">
        <v>9.4</v>
      </c>
      <c r="M99" s="241">
        <v>8.3000000000000007</v>
      </c>
      <c r="N99" s="241">
        <v>7.5</v>
      </c>
      <c r="O99" s="241">
        <v>7.9</v>
      </c>
      <c r="P99" s="241">
        <v>7.1</v>
      </c>
      <c r="Q99" s="241">
        <v>7.2</v>
      </c>
      <c r="R99" s="241">
        <v>7.1</v>
      </c>
      <c r="S99" s="241">
        <v>6.9</v>
      </c>
      <c r="T99" s="241">
        <v>5.9</v>
      </c>
      <c r="U99" s="241">
        <v>5</v>
      </c>
      <c r="V99" s="241">
        <v>3</v>
      </c>
      <c r="W99" s="241">
        <v>2.7</v>
      </c>
      <c r="X99" s="241">
        <v>2.1</v>
      </c>
      <c r="Y99" s="241">
        <v>3.6</v>
      </c>
      <c r="Z99" s="235" t="str">
        <f t="shared" si="3"/>
        <v>Thursday</v>
      </c>
      <c r="AA99" s="235" t="str">
        <f t="shared" si="4"/>
        <v>February</v>
      </c>
      <c r="AB99" s="235" t="s">
        <v>205</v>
      </c>
      <c r="AC99" s="242">
        <f t="shared" si="5"/>
        <v>6.7666666666666666</v>
      </c>
      <c r="AD99" s="235">
        <f>VLOOKUP(A99,'[5]Daily LDZ Demand'!$A$5:$B$4752,2,FALSE)</f>
        <v>12.78</v>
      </c>
      <c r="AF99" s="237"/>
      <c r="AG99" s="243">
        <v>9.7750000000000004</v>
      </c>
      <c r="AH99" s="243">
        <v>9.85</v>
      </c>
      <c r="AI99" s="243">
        <v>10.408333333333299</v>
      </c>
      <c r="AJ99" s="243">
        <v>12.15</v>
      </c>
      <c r="AK99" s="243">
        <v>10.445833333333301</v>
      </c>
      <c r="AL99" s="243">
        <v>12.15</v>
      </c>
      <c r="AM99" s="243">
        <v>8.4791666666666696</v>
      </c>
      <c r="AN99" s="243">
        <v>9.6219999999999999</v>
      </c>
      <c r="AO99" s="243">
        <v>12.6833333333333</v>
      </c>
      <c r="AP99" s="243">
        <v>8.0549999999999997</v>
      </c>
      <c r="AQ99" s="243">
        <v>3.9125000000000001</v>
      </c>
      <c r="AR99" s="243">
        <v>13.906000000000001</v>
      </c>
    </row>
    <row r="100" spans="1:44" s="235" customFormat="1" x14ac:dyDescent="0.25">
      <c r="A100" s="240">
        <v>43875</v>
      </c>
      <c r="B100" s="241">
        <v>4.5</v>
      </c>
      <c r="C100" s="241">
        <v>3.6</v>
      </c>
      <c r="D100" s="241">
        <v>4.3</v>
      </c>
      <c r="E100" s="241">
        <v>8.7000000000000011</v>
      </c>
      <c r="F100" s="241">
        <v>9.8000000000000007</v>
      </c>
      <c r="G100" s="241">
        <v>10.9</v>
      </c>
      <c r="H100" s="241">
        <v>10.5</v>
      </c>
      <c r="I100" s="241">
        <v>10.5</v>
      </c>
      <c r="J100" s="241">
        <v>10.6</v>
      </c>
      <c r="K100" s="241">
        <v>10.8</v>
      </c>
      <c r="L100" s="241">
        <v>10.7</v>
      </c>
      <c r="M100" s="241">
        <v>10.6</v>
      </c>
      <c r="N100" s="241">
        <v>10.7</v>
      </c>
      <c r="O100" s="241">
        <v>10.9</v>
      </c>
      <c r="P100" s="241">
        <v>11.1</v>
      </c>
      <c r="Q100" s="241">
        <v>11</v>
      </c>
      <c r="R100" s="241">
        <v>11.1</v>
      </c>
      <c r="S100" s="241">
        <v>11</v>
      </c>
      <c r="T100" s="241">
        <v>11</v>
      </c>
      <c r="U100" s="241">
        <v>11</v>
      </c>
      <c r="V100" s="241">
        <v>11</v>
      </c>
      <c r="W100" s="241">
        <v>11.3</v>
      </c>
      <c r="X100" s="241">
        <v>11.4</v>
      </c>
      <c r="Y100" s="241">
        <v>11.4</v>
      </c>
      <c r="Z100" s="235" t="str">
        <f t="shared" si="3"/>
        <v>Friday</v>
      </c>
      <c r="AA100" s="235" t="str">
        <f t="shared" si="4"/>
        <v>February</v>
      </c>
      <c r="AB100" s="235" t="s">
        <v>205</v>
      </c>
      <c r="AC100" s="242">
        <f t="shared" si="5"/>
        <v>9.9333333333333353</v>
      </c>
      <c r="AD100" s="235">
        <f>VLOOKUP(A100,'[5]Daily LDZ Demand'!$A$5:$B$4752,2,FALSE)</f>
        <v>12.12</v>
      </c>
      <c r="AF100" s="237"/>
      <c r="AG100" s="243">
        <v>9.85</v>
      </c>
      <c r="AH100" s="243">
        <v>9.58</v>
      </c>
      <c r="AI100" s="243">
        <v>9.6791666666666707</v>
      </c>
      <c r="AJ100" s="243">
        <v>11.27</v>
      </c>
      <c r="AK100" s="243">
        <v>12.608333333333301</v>
      </c>
      <c r="AL100" s="243">
        <v>10.33</v>
      </c>
      <c r="AM100" s="243">
        <v>11.3708333333333</v>
      </c>
      <c r="AN100" s="243">
        <v>8.8510000000000009</v>
      </c>
      <c r="AO100" s="243">
        <v>11.966666666666701</v>
      </c>
      <c r="AP100" s="243">
        <v>7.0590000000000002</v>
      </c>
      <c r="AQ100" s="243">
        <v>4.7374999999999998</v>
      </c>
      <c r="AR100" s="243">
        <v>13.891</v>
      </c>
    </row>
    <row r="101" spans="1:44" s="235" customFormat="1" x14ac:dyDescent="0.25">
      <c r="A101" s="240">
        <v>43878</v>
      </c>
      <c r="B101" s="241">
        <v>5.7</v>
      </c>
      <c r="C101" s="241">
        <v>6</v>
      </c>
      <c r="D101" s="241">
        <v>6.4</v>
      </c>
      <c r="E101" s="241">
        <v>7.3</v>
      </c>
      <c r="F101" s="241">
        <v>8.1</v>
      </c>
      <c r="G101" s="241">
        <v>8.7000000000000011</v>
      </c>
      <c r="H101" s="241">
        <v>8.3000000000000007</v>
      </c>
      <c r="I101" s="241">
        <v>9.6</v>
      </c>
      <c r="J101" s="241">
        <v>9.1</v>
      </c>
      <c r="K101" s="241">
        <v>9.2000000000000011</v>
      </c>
      <c r="L101" s="241">
        <v>8.1999999999999993</v>
      </c>
      <c r="M101" s="241">
        <v>7.1</v>
      </c>
      <c r="N101" s="241">
        <v>6.3</v>
      </c>
      <c r="O101" s="241">
        <v>5.7</v>
      </c>
      <c r="P101" s="241">
        <v>5.6</v>
      </c>
      <c r="Q101" s="241">
        <v>5.6</v>
      </c>
      <c r="R101" s="241">
        <v>5.4</v>
      </c>
      <c r="S101" s="241">
        <v>5.4</v>
      </c>
      <c r="T101" s="241">
        <v>5.1000000000000005</v>
      </c>
      <c r="U101" s="241">
        <v>4.9000000000000004</v>
      </c>
      <c r="V101" s="241">
        <v>4.6000000000000005</v>
      </c>
      <c r="W101" s="241">
        <v>4.9000000000000004</v>
      </c>
      <c r="X101" s="241">
        <v>4.9000000000000004</v>
      </c>
      <c r="Y101" s="241">
        <v>4.0999999999999996</v>
      </c>
      <c r="Z101" s="235" t="str">
        <f t="shared" si="3"/>
        <v>Monday</v>
      </c>
      <c r="AA101" s="235" t="str">
        <f t="shared" si="4"/>
        <v>February</v>
      </c>
      <c r="AB101" s="235" t="s">
        <v>205</v>
      </c>
      <c r="AC101" s="242">
        <f t="shared" si="5"/>
        <v>6.5083333333333337</v>
      </c>
      <c r="AD101" s="235">
        <f>VLOOKUP(A101,'[5]Daily LDZ Demand'!$A$5:$B$4752,2,FALSE)</f>
        <v>13.04</v>
      </c>
      <c r="AF101" s="237"/>
      <c r="AG101" s="243">
        <v>9.9333333333333407</v>
      </c>
      <c r="AH101" s="243">
        <v>12.12</v>
      </c>
      <c r="AI101" s="243">
        <v>10.35</v>
      </c>
      <c r="AJ101" s="243">
        <v>11.46</v>
      </c>
      <c r="AK101" s="243">
        <v>9.6</v>
      </c>
      <c r="AL101" s="243">
        <v>10.47</v>
      </c>
      <c r="AM101" s="243">
        <v>12.012499999999999</v>
      </c>
      <c r="AN101" s="243">
        <v>8.2609999999999992</v>
      </c>
      <c r="AO101" s="243">
        <v>9.7333333333333307</v>
      </c>
      <c r="AP101" s="243">
        <v>7.8280000000000003</v>
      </c>
      <c r="AQ101" s="243">
        <v>4.1666666666666696</v>
      </c>
      <c r="AR101" s="243">
        <v>13.568</v>
      </c>
    </row>
    <row r="102" spans="1:44" s="235" customFormat="1" x14ac:dyDescent="0.25">
      <c r="A102" s="240">
        <v>43879</v>
      </c>
      <c r="B102" s="241">
        <v>4.7</v>
      </c>
      <c r="C102" s="241">
        <v>4.6000000000000005</v>
      </c>
      <c r="D102" s="241">
        <v>4.9000000000000004</v>
      </c>
      <c r="E102" s="241">
        <v>5.9</v>
      </c>
      <c r="F102" s="241">
        <v>7.8</v>
      </c>
      <c r="G102" s="241">
        <v>9.6</v>
      </c>
      <c r="H102" s="241">
        <v>9.7000000000000011</v>
      </c>
      <c r="I102" s="241">
        <v>9</v>
      </c>
      <c r="J102" s="241">
        <v>9.7000000000000011</v>
      </c>
      <c r="K102" s="241">
        <v>9.4</v>
      </c>
      <c r="L102" s="241">
        <v>9.7000000000000011</v>
      </c>
      <c r="M102" s="241">
        <v>7.3</v>
      </c>
      <c r="N102" s="241">
        <v>7.1</v>
      </c>
      <c r="O102" s="241">
        <v>7.3</v>
      </c>
      <c r="P102" s="241">
        <v>5.5</v>
      </c>
      <c r="Q102" s="241">
        <v>5.5</v>
      </c>
      <c r="R102" s="241">
        <v>5.5</v>
      </c>
      <c r="S102" s="241">
        <v>4.9000000000000004</v>
      </c>
      <c r="T102" s="241">
        <v>4</v>
      </c>
      <c r="U102" s="241">
        <v>4.7</v>
      </c>
      <c r="V102" s="241">
        <v>3.9</v>
      </c>
      <c r="W102" s="241">
        <v>4.5</v>
      </c>
      <c r="X102" s="241">
        <v>3.7</v>
      </c>
      <c r="Y102" s="241">
        <v>5.1000000000000005</v>
      </c>
      <c r="Z102" s="235" t="str">
        <f t="shared" si="3"/>
        <v>Tuesday</v>
      </c>
      <c r="AA102" s="235" t="str">
        <f t="shared" si="4"/>
        <v>February</v>
      </c>
      <c r="AB102" s="235" t="s">
        <v>205</v>
      </c>
      <c r="AC102" s="242">
        <f t="shared" si="5"/>
        <v>6.4166666666666652</v>
      </c>
      <c r="AD102" s="235">
        <f>VLOOKUP(A102,'[5]Daily LDZ Demand'!$A$5:$B$4752,2,FALSE)</f>
        <v>13.46</v>
      </c>
      <c r="AF102" s="237"/>
      <c r="AG102" s="243">
        <v>10.25</v>
      </c>
      <c r="AH102" s="243">
        <v>12.05</v>
      </c>
      <c r="AI102" s="243">
        <v>7.5125000000000002</v>
      </c>
      <c r="AJ102" s="243">
        <v>11.62</v>
      </c>
      <c r="AK102" s="243">
        <v>6.5</v>
      </c>
      <c r="AL102" s="243">
        <v>12.18</v>
      </c>
      <c r="AM102" s="243">
        <v>9.3416666666666703</v>
      </c>
      <c r="AN102" s="243">
        <v>8.8230000000000004</v>
      </c>
      <c r="AO102" s="243">
        <v>9.1791666666666707</v>
      </c>
      <c r="AP102" s="243">
        <v>8.1289999999999996</v>
      </c>
      <c r="AQ102" s="243">
        <v>4.8583333333333298</v>
      </c>
      <c r="AR102" s="243">
        <v>12.699</v>
      </c>
    </row>
    <row r="103" spans="1:44" s="235" customFormat="1" x14ac:dyDescent="0.25">
      <c r="A103" s="240">
        <v>43880</v>
      </c>
      <c r="B103" s="241">
        <v>4.6000000000000005</v>
      </c>
      <c r="C103" s="241">
        <v>3.4</v>
      </c>
      <c r="D103" s="241">
        <v>3.8</v>
      </c>
      <c r="E103" s="241">
        <v>6.3</v>
      </c>
      <c r="F103" s="241">
        <v>6.6</v>
      </c>
      <c r="G103" s="241">
        <v>7.4</v>
      </c>
      <c r="H103" s="241">
        <v>8.5</v>
      </c>
      <c r="I103" s="241">
        <v>9.6</v>
      </c>
      <c r="J103" s="241">
        <v>10.1</v>
      </c>
      <c r="K103" s="241">
        <v>10.1</v>
      </c>
      <c r="L103" s="241">
        <v>9.8000000000000007</v>
      </c>
      <c r="M103" s="241">
        <v>9</v>
      </c>
      <c r="N103" s="241">
        <v>9</v>
      </c>
      <c r="O103" s="241">
        <v>9.2000000000000011</v>
      </c>
      <c r="P103" s="241">
        <v>9.2000000000000011</v>
      </c>
      <c r="Q103" s="241">
        <v>9.2000000000000011</v>
      </c>
      <c r="R103" s="241">
        <v>9</v>
      </c>
      <c r="S103" s="241">
        <v>8.9</v>
      </c>
      <c r="T103" s="241">
        <v>9.3000000000000007</v>
      </c>
      <c r="U103" s="241">
        <v>9.3000000000000007</v>
      </c>
      <c r="V103" s="241">
        <v>9.7000000000000011</v>
      </c>
      <c r="W103" s="241">
        <v>9.7000000000000011</v>
      </c>
      <c r="X103" s="241">
        <v>9.3000000000000007</v>
      </c>
      <c r="Y103" s="241">
        <v>9</v>
      </c>
      <c r="Z103" s="235" t="str">
        <f t="shared" si="3"/>
        <v>Wednesday</v>
      </c>
      <c r="AA103" s="235" t="str">
        <f t="shared" si="4"/>
        <v>February</v>
      </c>
      <c r="AB103" s="235" t="s">
        <v>205</v>
      </c>
      <c r="AC103" s="242">
        <f t="shared" si="5"/>
        <v>8.3333333333333339</v>
      </c>
      <c r="AD103" s="235">
        <f>VLOOKUP(A103,'[5]Daily LDZ Demand'!$A$5:$B$4752,2,FALSE)</f>
        <v>13.15</v>
      </c>
      <c r="AF103" s="237"/>
      <c r="AG103" s="243">
        <v>10.258333333333301</v>
      </c>
      <c r="AH103" s="243">
        <v>9.98</v>
      </c>
      <c r="AI103" s="243">
        <v>10.55</v>
      </c>
      <c r="AJ103" s="243">
        <v>12.35</v>
      </c>
      <c r="AK103" s="243">
        <v>8.5208333333333304</v>
      </c>
      <c r="AL103" s="243">
        <v>12.12</v>
      </c>
      <c r="AM103" s="243">
        <v>7.6166666666666698</v>
      </c>
      <c r="AN103" s="243">
        <v>9.3520000000000003</v>
      </c>
      <c r="AO103" s="243">
        <v>10.1458333333333</v>
      </c>
      <c r="AP103" s="243">
        <v>8.6050000000000004</v>
      </c>
      <c r="AQ103" s="243">
        <v>9.4375</v>
      </c>
      <c r="AR103" s="243">
        <v>11.768000000000001</v>
      </c>
    </row>
    <row r="104" spans="1:44" s="235" customFormat="1" x14ac:dyDescent="0.25">
      <c r="A104" s="240">
        <v>43881</v>
      </c>
      <c r="B104" s="241">
        <v>9.5</v>
      </c>
      <c r="C104" s="241">
        <v>9.5</v>
      </c>
      <c r="D104" s="241">
        <v>10</v>
      </c>
      <c r="E104" s="241">
        <v>10</v>
      </c>
      <c r="F104" s="241">
        <v>10.200000000000001</v>
      </c>
      <c r="G104" s="241">
        <v>10.5</v>
      </c>
      <c r="H104" s="241">
        <v>9.2000000000000011</v>
      </c>
      <c r="I104" s="241">
        <v>5.8</v>
      </c>
      <c r="J104" s="241">
        <v>6.5</v>
      </c>
      <c r="K104" s="241">
        <v>6.8</v>
      </c>
      <c r="L104" s="241">
        <v>6.6</v>
      </c>
      <c r="M104" s="241">
        <v>6.5</v>
      </c>
      <c r="N104" s="241">
        <v>5.7</v>
      </c>
      <c r="O104" s="241">
        <v>4.9000000000000004</v>
      </c>
      <c r="P104" s="241">
        <v>4.4000000000000004</v>
      </c>
      <c r="Q104" s="241">
        <v>3.8</v>
      </c>
      <c r="R104" s="241">
        <v>4.7</v>
      </c>
      <c r="S104" s="241">
        <v>4.5</v>
      </c>
      <c r="T104" s="241">
        <v>4.6000000000000005</v>
      </c>
      <c r="U104" s="241">
        <v>4.4000000000000004</v>
      </c>
      <c r="V104" s="241">
        <v>4.3</v>
      </c>
      <c r="W104" s="241">
        <v>4.9000000000000004</v>
      </c>
      <c r="X104" s="241">
        <v>3.7</v>
      </c>
      <c r="Y104" s="241">
        <v>5.4</v>
      </c>
      <c r="Z104" s="235" t="str">
        <f t="shared" si="3"/>
        <v>Thursday</v>
      </c>
      <c r="AA104" s="235" t="str">
        <f t="shared" si="4"/>
        <v>February</v>
      </c>
      <c r="AB104" s="235" t="s">
        <v>205</v>
      </c>
      <c r="AC104" s="242">
        <f t="shared" si="5"/>
        <v>6.5166666666666684</v>
      </c>
      <c r="AD104" s="235">
        <f>VLOOKUP(A104,'[5]Daily LDZ Demand'!$A$5:$B$4752,2,FALSE)</f>
        <v>12.91</v>
      </c>
      <c r="AF104" s="237"/>
      <c r="AG104" s="243">
        <v>10.324999999999999</v>
      </c>
      <c r="AH104" s="243">
        <v>11.56</v>
      </c>
      <c r="AI104" s="243">
        <v>7.7333333333333298</v>
      </c>
      <c r="AJ104" s="243">
        <v>10.43</v>
      </c>
      <c r="AK104" s="243">
        <v>8.25416666666667</v>
      </c>
      <c r="AL104" s="243">
        <v>10.56</v>
      </c>
      <c r="AM104" s="243">
        <v>6.69166666666667</v>
      </c>
      <c r="AN104" s="243">
        <v>9.6769999999999996</v>
      </c>
      <c r="AO104" s="243">
        <v>10.525</v>
      </c>
      <c r="AP104" s="243">
        <v>9.0220000000000002</v>
      </c>
      <c r="AQ104" s="243">
        <v>12.1833333333333</v>
      </c>
      <c r="AR104" s="243">
        <v>9.0809999999999995</v>
      </c>
    </row>
    <row r="105" spans="1:44" s="235" customFormat="1" x14ac:dyDescent="0.25">
      <c r="A105" s="240">
        <v>43882</v>
      </c>
      <c r="B105" s="241">
        <v>5.9</v>
      </c>
      <c r="C105" s="241">
        <v>6.1</v>
      </c>
      <c r="D105" s="241">
        <v>5.9</v>
      </c>
      <c r="E105" s="241">
        <v>7.9</v>
      </c>
      <c r="F105" s="241">
        <v>8.9</v>
      </c>
      <c r="G105" s="241">
        <v>9.4</v>
      </c>
      <c r="H105" s="241">
        <v>10.1</v>
      </c>
      <c r="I105" s="241">
        <v>10.3</v>
      </c>
      <c r="J105" s="241">
        <v>10.9</v>
      </c>
      <c r="K105" s="241">
        <v>10.3</v>
      </c>
      <c r="L105" s="241">
        <v>10.9</v>
      </c>
      <c r="M105" s="241">
        <v>10.6</v>
      </c>
      <c r="N105" s="241">
        <v>9.8000000000000007</v>
      </c>
      <c r="O105" s="241">
        <v>10</v>
      </c>
      <c r="P105" s="241">
        <v>9.9</v>
      </c>
      <c r="Q105" s="241">
        <v>9.8000000000000007</v>
      </c>
      <c r="R105" s="241">
        <v>9.7000000000000011</v>
      </c>
      <c r="S105" s="241">
        <v>9.4</v>
      </c>
      <c r="T105" s="241">
        <v>9.4</v>
      </c>
      <c r="U105" s="241">
        <v>9.6</v>
      </c>
      <c r="V105" s="241">
        <v>9.9</v>
      </c>
      <c r="W105" s="241">
        <v>10.1</v>
      </c>
      <c r="X105" s="241">
        <v>10.1</v>
      </c>
      <c r="Y105" s="241">
        <v>10</v>
      </c>
      <c r="Z105" s="235" t="str">
        <f t="shared" si="3"/>
        <v>Friday</v>
      </c>
      <c r="AA105" s="235" t="str">
        <f t="shared" si="4"/>
        <v>February</v>
      </c>
      <c r="AB105" s="235" t="s">
        <v>205</v>
      </c>
      <c r="AC105" s="242">
        <f t="shared" si="5"/>
        <v>9.3708333333333336</v>
      </c>
      <c r="AD105" s="235">
        <f>VLOOKUP(A105,'[5]Daily LDZ Demand'!$A$5:$B$4752,2,FALSE)</f>
        <v>13.11</v>
      </c>
      <c r="AF105" s="237"/>
      <c r="AG105" s="243">
        <v>10.358333333333301</v>
      </c>
      <c r="AH105" s="243">
        <v>11.95</v>
      </c>
      <c r="AI105" s="243">
        <v>11.725</v>
      </c>
      <c r="AJ105" s="243">
        <v>10.96</v>
      </c>
      <c r="AK105" s="243">
        <v>8.2166666666666703</v>
      </c>
      <c r="AL105" s="243">
        <v>11.37</v>
      </c>
      <c r="AM105" s="243">
        <v>3.3875000000000002</v>
      </c>
      <c r="AN105" s="243">
        <v>11.379</v>
      </c>
      <c r="AO105" s="243">
        <v>6.4666666666666703</v>
      </c>
      <c r="AP105" s="243">
        <v>10.707000000000001</v>
      </c>
      <c r="AQ105" s="243">
        <v>11.4958333333333</v>
      </c>
      <c r="AR105" s="243">
        <v>8.4819999999999993</v>
      </c>
    </row>
    <row r="106" spans="1:44" s="235" customFormat="1" x14ac:dyDescent="0.25">
      <c r="A106" s="240">
        <v>43885</v>
      </c>
      <c r="B106" s="241">
        <v>11.1</v>
      </c>
      <c r="C106" s="241">
        <v>11.1</v>
      </c>
      <c r="D106" s="241">
        <v>11</v>
      </c>
      <c r="E106" s="241">
        <v>10.8</v>
      </c>
      <c r="F106" s="241">
        <v>11.2</v>
      </c>
      <c r="G106" s="241">
        <v>10.7</v>
      </c>
      <c r="H106" s="241">
        <v>10.8</v>
      </c>
      <c r="I106" s="241">
        <v>11</v>
      </c>
      <c r="J106" s="241">
        <v>11.2</v>
      </c>
      <c r="K106" s="241">
        <v>12.5</v>
      </c>
      <c r="L106" s="241">
        <v>11.5</v>
      </c>
      <c r="M106" s="241">
        <v>11</v>
      </c>
      <c r="N106" s="241">
        <v>10</v>
      </c>
      <c r="O106" s="241">
        <v>9.1</v>
      </c>
      <c r="P106" s="241">
        <v>8.6</v>
      </c>
      <c r="Q106" s="241">
        <v>7.8</v>
      </c>
      <c r="R106" s="241">
        <v>8</v>
      </c>
      <c r="S106" s="241">
        <v>7.5</v>
      </c>
      <c r="T106" s="241">
        <v>6.9</v>
      </c>
      <c r="U106" s="241">
        <v>6.7</v>
      </c>
      <c r="V106" s="241">
        <v>5.2</v>
      </c>
      <c r="W106" s="241">
        <v>4.3</v>
      </c>
      <c r="X106" s="241">
        <v>5.5</v>
      </c>
      <c r="Y106" s="241">
        <v>5.9</v>
      </c>
      <c r="Z106" s="235" t="str">
        <f t="shared" si="3"/>
        <v>Monday</v>
      </c>
      <c r="AA106" s="235" t="str">
        <f t="shared" si="4"/>
        <v>February</v>
      </c>
      <c r="AB106" s="235" t="s">
        <v>205</v>
      </c>
      <c r="AC106" s="242">
        <f t="shared" si="5"/>
        <v>9.1416666666666675</v>
      </c>
      <c r="AD106" s="235">
        <f>VLOOKUP(A106,'[5]Daily LDZ Demand'!$A$5:$B$4752,2,FALSE)</f>
        <v>11.62</v>
      </c>
      <c r="AF106" s="237"/>
      <c r="AG106" s="243">
        <v>10.483333333333301</v>
      </c>
      <c r="AH106" s="243">
        <v>11.04</v>
      </c>
      <c r="AI106" s="243">
        <v>11.9416666666667</v>
      </c>
      <c r="AJ106" s="243">
        <v>9.3699999999999992</v>
      </c>
      <c r="AK106" s="243">
        <v>4.7625000000000002</v>
      </c>
      <c r="AL106" s="243">
        <v>12.25</v>
      </c>
      <c r="AM106" s="243">
        <v>5.2083333333333304</v>
      </c>
      <c r="AN106" s="243">
        <v>11.398</v>
      </c>
      <c r="AO106" s="243">
        <v>3.6333333333333302</v>
      </c>
      <c r="AP106" s="243">
        <v>11.692</v>
      </c>
      <c r="AQ106" s="243">
        <v>9.8416666666666703</v>
      </c>
      <c r="AR106" s="243">
        <v>8.4369999999999994</v>
      </c>
    </row>
    <row r="107" spans="1:44" s="235" customFormat="1" x14ac:dyDescent="0.25">
      <c r="A107" s="240">
        <v>43886</v>
      </c>
      <c r="B107" s="241">
        <v>5.7</v>
      </c>
      <c r="C107" s="241">
        <v>5.7</v>
      </c>
      <c r="D107" s="241">
        <v>5.6</v>
      </c>
      <c r="E107" s="241">
        <v>5.5</v>
      </c>
      <c r="F107" s="241">
        <v>6.1</v>
      </c>
      <c r="G107" s="241">
        <v>5.9</v>
      </c>
      <c r="H107" s="241">
        <v>7.5</v>
      </c>
      <c r="I107" s="241">
        <v>7.5</v>
      </c>
      <c r="J107" s="241">
        <v>4</v>
      </c>
      <c r="K107" s="241">
        <v>3.8</v>
      </c>
      <c r="L107" s="241">
        <v>5.6</v>
      </c>
      <c r="M107" s="241">
        <v>4.6000000000000005</v>
      </c>
      <c r="N107" s="241">
        <v>4.3</v>
      </c>
      <c r="O107" s="241">
        <v>3.1</v>
      </c>
      <c r="P107" s="241">
        <v>3.1</v>
      </c>
      <c r="Q107" s="241">
        <v>3.4</v>
      </c>
      <c r="R107" s="241">
        <v>3</v>
      </c>
      <c r="S107" s="241">
        <v>3.3</v>
      </c>
      <c r="T107" s="241">
        <v>2.4</v>
      </c>
      <c r="U107" s="241">
        <v>2.7</v>
      </c>
      <c r="V107" s="241">
        <v>2.1</v>
      </c>
      <c r="W107" s="241">
        <v>2.8</v>
      </c>
      <c r="X107" s="241">
        <v>3.9</v>
      </c>
      <c r="Y107" s="241">
        <v>4.2</v>
      </c>
      <c r="Z107" s="235" t="str">
        <f t="shared" si="3"/>
        <v>Tuesday</v>
      </c>
      <c r="AA107" s="235" t="str">
        <f t="shared" si="4"/>
        <v>February</v>
      </c>
      <c r="AB107" s="235" t="s">
        <v>205</v>
      </c>
      <c r="AC107" s="242">
        <f t="shared" si="5"/>
        <v>4.4083333333333332</v>
      </c>
      <c r="AD107" s="235">
        <f>VLOOKUP(A107,'[5]Daily LDZ Demand'!$A$5:$B$4752,2,FALSE)</f>
        <v>13.7</v>
      </c>
      <c r="AF107" s="237"/>
      <c r="AG107" s="243">
        <v>10.5416666666667</v>
      </c>
      <c r="AH107" s="243">
        <v>10.67</v>
      </c>
      <c r="AI107" s="243">
        <v>5.7374999999999998</v>
      </c>
      <c r="AJ107" s="243">
        <v>10.17</v>
      </c>
      <c r="AK107" s="243">
        <v>4.5250000000000004</v>
      </c>
      <c r="AL107" s="243">
        <v>11.67</v>
      </c>
      <c r="AM107" s="243">
        <v>3.3333333333333299</v>
      </c>
      <c r="AN107" s="243">
        <v>12.542</v>
      </c>
      <c r="AO107" s="243">
        <v>5.0333333333333297</v>
      </c>
      <c r="AP107" s="243">
        <v>12.106999999999999</v>
      </c>
      <c r="AQ107" s="243">
        <v>6.5291666666666703</v>
      </c>
      <c r="AR107" s="243">
        <v>9.2620000000000005</v>
      </c>
    </row>
    <row r="108" spans="1:44" s="235" customFormat="1" x14ac:dyDescent="0.25">
      <c r="A108" s="240">
        <v>43887</v>
      </c>
      <c r="B108" s="241">
        <v>4.0999999999999996</v>
      </c>
      <c r="C108" s="241">
        <v>4.4000000000000004</v>
      </c>
      <c r="D108" s="241">
        <v>4.5</v>
      </c>
      <c r="E108" s="241">
        <v>5.7</v>
      </c>
      <c r="F108" s="241">
        <v>6.2</v>
      </c>
      <c r="G108" s="241">
        <v>7</v>
      </c>
      <c r="H108" s="241">
        <v>6.7</v>
      </c>
      <c r="I108" s="241">
        <v>7.7</v>
      </c>
      <c r="J108" s="241">
        <v>7.4</v>
      </c>
      <c r="K108" s="241">
        <v>7.6</v>
      </c>
      <c r="L108" s="241">
        <v>7.6</v>
      </c>
      <c r="M108" s="241">
        <v>6.5</v>
      </c>
      <c r="N108" s="241">
        <v>4.4000000000000004</v>
      </c>
      <c r="O108" s="241">
        <v>3.6</v>
      </c>
      <c r="P108" s="241">
        <v>3.1</v>
      </c>
      <c r="Q108" s="241">
        <v>3.1</v>
      </c>
      <c r="R108" s="241">
        <v>3.9</v>
      </c>
      <c r="S108" s="241">
        <v>4</v>
      </c>
      <c r="T108" s="241">
        <v>5.1000000000000005</v>
      </c>
      <c r="U108" s="241">
        <v>4.3</v>
      </c>
      <c r="V108" s="241">
        <v>4.4000000000000004</v>
      </c>
      <c r="W108" s="241">
        <v>4.6000000000000005</v>
      </c>
      <c r="X108" s="241">
        <v>4.5</v>
      </c>
      <c r="Y108" s="241">
        <v>4.0999999999999996</v>
      </c>
      <c r="Z108" s="235" t="str">
        <f t="shared" si="3"/>
        <v>Wednesday</v>
      </c>
      <c r="AA108" s="235" t="str">
        <f t="shared" si="4"/>
        <v>February</v>
      </c>
      <c r="AB108" s="235" t="s">
        <v>205</v>
      </c>
      <c r="AC108" s="242">
        <f t="shared" si="5"/>
        <v>5.1874999999999991</v>
      </c>
      <c r="AD108" s="235">
        <f>VLOOKUP(A108,'[5]Daily LDZ Demand'!$A$5:$B$4752,2,FALSE)</f>
        <v>13.74</v>
      </c>
      <c r="AF108" s="237"/>
      <c r="AG108" s="243">
        <v>10.55</v>
      </c>
      <c r="AH108" s="243">
        <v>11.28</v>
      </c>
      <c r="AI108" s="243">
        <v>3.8333333333333299</v>
      </c>
      <c r="AJ108" s="243">
        <v>11.33</v>
      </c>
      <c r="AK108" s="243">
        <v>9.4708333333333297</v>
      </c>
      <c r="AL108" s="243">
        <v>11.02</v>
      </c>
      <c r="AM108" s="243">
        <v>5.3333333333333304</v>
      </c>
      <c r="AN108" s="243">
        <v>11.878</v>
      </c>
      <c r="AO108" s="243">
        <v>5.8125</v>
      </c>
      <c r="AP108" s="243">
        <v>11.926</v>
      </c>
      <c r="AQ108" s="243">
        <v>6.9083333333333297</v>
      </c>
      <c r="AR108" s="243">
        <v>10.715999999999999</v>
      </c>
    </row>
    <row r="109" spans="1:44" s="235" customFormat="1" x14ac:dyDescent="0.25">
      <c r="A109" s="240">
        <v>43888</v>
      </c>
      <c r="B109" s="241">
        <v>3.8</v>
      </c>
      <c r="C109" s="241">
        <v>3.6</v>
      </c>
      <c r="D109" s="241">
        <v>2.6</v>
      </c>
      <c r="E109" s="241">
        <v>3</v>
      </c>
      <c r="F109" s="241">
        <v>4.8</v>
      </c>
      <c r="G109" s="241">
        <v>6.2</v>
      </c>
      <c r="H109" s="241">
        <v>7.1</v>
      </c>
      <c r="I109" s="241">
        <v>7.8</v>
      </c>
      <c r="J109" s="241">
        <v>8.3000000000000007</v>
      </c>
      <c r="K109" s="241">
        <v>8.3000000000000007</v>
      </c>
      <c r="L109" s="241">
        <v>7.8</v>
      </c>
      <c r="M109" s="241">
        <v>7.1</v>
      </c>
      <c r="N109" s="241">
        <v>5</v>
      </c>
      <c r="O109" s="241">
        <v>4.5</v>
      </c>
      <c r="P109" s="241">
        <v>3.8</v>
      </c>
      <c r="Q109" s="241">
        <v>2.9</v>
      </c>
      <c r="R109" s="241">
        <v>0.6</v>
      </c>
      <c r="S109" s="241">
        <v>1.7</v>
      </c>
      <c r="T109" s="241">
        <v>0.1</v>
      </c>
      <c r="U109" s="241">
        <v>1.4</v>
      </c>
      <c r="V109" s="241">
        <v>1.6</v>
      </c>
      <c r="W109" s="241">
        <v>2.3000000000000003</v>
      </c>
      <c r="X109" s="241">
        <v>3.1</v>
      </c>
      <c r="Y109" s="241">
        <v>4.7</v>
      </c>
      <c r="Z109" s="235" t="str">
        <f t="shared" si="3"/>
        <v>Thursday</v>
      </c>
      <c r="AA109" s="235" t="str">
        <f t="shared" si="4"/>
        <v>February</v>
      </c>
      <c r="AB109" s="235" t="s">
        <v>205</v>
      </c>
      <c r="AC109" s="242">
        <f t="shared" si="5"/>
        <v>4.2541666666666655</v>
      </c>
      <c r="AD109" s="235">
        <f>VLOOKUP(A109,'[5]Daily LDZ Demand'!$A$5:$B$4752,2,FALSE)</f>
        <v>13.3</v>
      </c>
      <c r="AF109" s="237"/>
      <c r="AG109" s="243">
        <v>10.695833333333301</v>
      </c>
      <c r="AH109" s="243">
        <v>11.32</v>
      </c>
      <c r="AI109" s="243">
        <v>5.7</v>
      </c>
      <c r="AJ109" s="243">
        <v>12.75</v>
      </c>
      <c r="AK109" s="243">
        <v>7.8250000000000002</v>
      </c>
      <c r="AL109" s="243">
        <v>11.88</v>
      </c>
      <c r="AM109" s="243">
        <v>5.6166666666666698</v>
      </c>
      <c r="AN109" s="243">
        <v>11.631</v>
      </c>
      <c r="AO109" s="243">
        <v>9.4749999999999996</v>
      </c>
      <c r="AP109" s="243">
        <v>10.263999999999999</v>
      </c>
      <c r="AQ109" s="243">
        <v>4.2</v>
      </c>
      <c r="AR109" s="243">
        <v>10.492000000000001</v>
      </c>
    </row>
    <row r="110" spans="1:44" s="235" customFormat="1" x14ac:dyDescent="0.25">
      <c r="A110" s="240">
        <v>43889</v>
      </c>
      <c r="B110" s="241">
        <v>6</v>
      </c>
      <c r="C110" s="241">
        <v>5.7</v>
      </c>
      <c r="D110" s="241">
        <v>5.5</v>
      </c>
      <c r="E110" s="241">
        <v>6.3</v>
      </c>
      <c r="F110" s="241">
        <v>7.6</v>
      </c>
      <c r="G110" s="241">
        <v>8.9</v>
      </c>
      <c r="H110" s="241">
        <v>11.4</v>
      </c>
      <c r="I110" s="241">
        <v>11.8</v>
      </c>
      <c r="J110" s="241">
        <v>12.2</v>
      </c>
      <c r="K110" s="241">
        <v>12.5</v>
      </c>
      <c r="L110" s="241">
        <v>12</v>
      </c>
      <c r="M110" s="241">
        <v>10.8</v>
      </c>
      <c r="N110" s="241">
        <v>10.8</v>
      </c>
      <c r="O110" s="241">
        <v>10.8</v>
      </c>
      <c r="P110" s="241">
        <v>10.9</v>
      </c>
      <c r="Q110" s="241">
        <v>10.5</v>
      </c>
      <c r="R110" s="241">
        <v>10.8</v>
      </c>
      <c r="S110" s="241">
        <v>11.1</v>
      </c>
      <c r="T110" s="241">
        <v>11.3</v>
      </c>
      <c r="U110" s="241">
        <v>11</v>
      </c>
      <c r="V110" s="241">
        <v>10.6</v>
      </c>
      <c r="W110" s="241">
        <v>10</v>
      </c>
      <c r="X110" s="241">
        <v>9.7000000000000011</v>
      </c>
      <c r="Y110" s="241">
        <v>6.3</v>
      </c>
      <c r="Z110" s="235" t="str">
        <f t="shared" si="3"/>
        <v>Friday</v>
      </c>
      <c r="AA110" s="235" t="str">
        <f t="shared" si="4"/>
        <v>February</v>
      </c>
      <c r="AB110" s="235" t="s">
        <v>205</v>
      </c>
      <c r="AC110" s="242">
        <f t="shared" si="5"/>
        <v>9.7708333333333339</v>
      </c>
      <c r="AD110" s="235">
        <f>VLOOKUP(A110,'[5]Daily LDZ Demand'!$A$5:$B$4752,2,FALSE)</f>
        <v>13.02</v>
      </c>
      <c r="AF110" s="237"/>
      <c r="AG110" s="243">
        <v>10.8125</v>
      </c>
      <c r="AH110" s="243">
        <v>10.82</v>
      </c>
      <c r="AI110" s="243">
        <v>4.1416666666666702</v>
      </c>
      <c r="AJ110" s="243">
        <v>13.74</v>
      </c>
      <c r="AK110" s="243">
        <v>8.6374999999999993</v>
      </c>
      <c r="AL110" s="243">
        <v>11.23</v>
      </c>
      <c r="AM110" s="243">
        <v>3.30833333333333</v>
      </c>
      <c r="AN110" s="243">
        <v>10.855</v>
      </c>
      <c r="AO110" s="243">
        <v>6.7958333333333298</v>
      </c>
      <c r="AP110" s="243">
        <v>10.01</v>
      </c>
      <c r="AQ110" s="243">
        <v>2.87083333333333</v>
      </c>
      <c r="AR110" s="243">
        <v>11.06</v>
      </c>
    </row>
    <row r="111" spans="1:44" s="235" customFormat="1" x14ac:dyDescent="0.25">
      <c r="A111" s="240">
        <v>43892</v>
      </c>
      <c r="B111" s="241">
        <v>4</v>
      </c>
      <c r="C111" s="241">
        <v>3.8</v>
      </c>
      <c r="D111" s="241">
        <v>4</v>
      </c>
      <c r="E111" s="241">
        <v>5.5</v>
      </c>
      <c r="F111" s="241">
        <v>6.7</v>
      </c>
      <c r="G111" s="241">
        <v>7.4</v>
      </c>
      <c r="H111" s="241">
        <v>7.8</v>
      </c>
      <c r="I111" s="241">
        <v>8.5</v>
      </c>
      <c r="J111" s="241">
        <v>8.9</v>
      </c>
      <c r="K111" s="241">
        <v>8.3000000000000007</v>
      </c>
      <c r="L111" s="241">
        <v>8.4</v>
      </c>
      <c r="M111" s="241">
        <v>6.6</v>
      </c>
      <c r="N111" s="241">
        <v>5.8</v>
      </c>
      <c r="O111" s="241">
        <v>4.8</v>
      </c>
      <c r="P111" s="241">
        <v>3.4</v>
      </c>
      <c r="Q111" s="241">
        <v>4</v>
      </c>
      <c r="R111" s="241">
        <v>3.4</v>
      </c>
      <c r="S111" s="241">
        <v>3.4</v>
      </c>
      <c r="T111" s="241">
        <v>3</v>
      </c>
      <c r="U111" s="241">
        <v>2.6</v>
      </c>
      <c r="V111" s="241">
        <v>1.5</v>
      </c>
      <c r="W111" s="241">
        <v>2.3000000000000003</v>
      </c>
      <c r="X111" s="241">
        <v>2.7</v>
      </c>
      <c r="Y111" s="241">
        <v>2.6</v>
      </c>
      <c r="Z111" s="235" t="str">
        <f t="shared" si="3"/>
        <v>Monday</v>
      </c>
      <c r="AA111" s="235" t="str">
        <f t="shared" si="4"/>
        <v>March</v>
      </c>
      <c r="AB111" s="235" t="s">
        <v>205</v>
      </c>
      <c r="AC111" s="242">
        <f t="shared" si="5"/>
        <v>4.9749999999999996</v>
      </c>
      <c r="AD111" s="235">
        <f>VLOOKUP(A111,'[5]Daily LDZ Demand'!$A$5:$B$4752,2,FALSE)</f>
        <v>12.74</v>
      </c>
      <c r="AF111" s="237"/>
      <c r="AG111" s="243">
        <v>10.8375</v>
      </c>
      <c r="AH111" s="243">
        <v>9.58</v>
      </c>
      <c r="AI111" s="243">
        <v>7.875</v>
      </c>
      <c r="AJ111" s="243">
        <v>12.95</v>
      </c>
      <c r="AK111" s="243">
        <v>8.3458333333333297</v>
      </c>
      <c r="AL111" s="243">
        <v>10.81</v>
      </c>
      <c r="AM111" s="243">
        <v>4.4000000000000004</v>
      </c>
      <c r="AN111" s="243">
        <v>12.427</v>
      </c>
      <c r="AO111" s="243">
        <v>4.7666666666666702</v>
      </c>
      <c r="AP111" s="243">
        <v>11.625</v>
      </c>
      <c r="AQ111" s="243">
        <v>2.7</v>
      </c>
      <c r="AR111" s="243">
        <v>11.124000000000001</v>
      </c>
    </row>
    <row r="112" spans="1:44" s="235" customFormat="1" x14ac:dyDescent="0.25">
      <c r="A112" s="240">
        <v>43893</v>
      </c>
      <c r="B112" s="241">
        <v>2.8</v>
      </c>
      <c r="C112" s="241">
        <v>1.3</v>
      </c>
      <c r="D112" s="241">
        <v>2.9</v>
      </c>
      <c r="E112" s="241">
        <v>4.7</v>
      </c>
      <c r="F112" s="241">
        <v>6.3</v>
      </c>
      <c r="G112" s="241">
        <v>7.6</v>
      </c>
      <c r="H112" s="241">
        <v>7.5</v>
      </c>
      <c r="I112" s="241">
        <v>8.4</v>
      </c>
      <c r="J112" s="241">
        <v>9.7000000000000011</v>
      </c>
      <c r="K112" s="241">
        <v>9.9</v>
      </c>
      <c r="L112" s="241">
        <v>9.5</v>
      </c>
      <c r="M112" s="241">
        <v>8.7000000000000011</v>
      </c>
      <c r="N112" s="241">
        <v>6.3</v>
      </c>
      <c r="O112" s="241">
        <v>4.9000000000000004</v>
      </c>
      <c r="P112" s="241">
        <v>3.5</v>
      </c>
      <c r="Q112" s="241">
        <v>4.6000000000000005</v>
      </c>
      <c r="R112" s="241">
        <v>3.8</v>
      </c>
      <c r="S112" s="241">
        <v>2.1</v>
      </c>
      <c r="T112" s="241">
        <v>2.3000000000000003</v>
      </c>
      <c r="U112" s="241">
        <v>2.5</v>
      </c>
      <c r="V112" s="241">
        <v>2.1</v>
      </c>
      <c r="W112" s="241">
        <v>2.6</v>
      </c>
      <c r="X112" s="241">
        <v>3.1</v>
      </c>
      <c r="Y112" s="241">
        <v>3.4</v>
      </c>
      <c r="Z112" s="235" t="str">
        <f t="shared" si="3"/>
        <v>Tuesday</v>
      </c>
      <c r="AA112" s="235" t="str">
        <f t="shared" si="4"/>
        <v>March</v>
      </c>
      <c r="AB112" s="235" t="s">
        <v>205</v>
      </c>
      <c r="AC112" s="242">
        <f t="shared" si="5"/>
        <v>5.0208333333333321</v>
      </c>
      <c r="AD112" s="235">
        <f>VLOOKUP(A112,'[5]Daily LDZ Demand'!$A$5:$B$4752,2,FALSE)</f>
        <v>12.78</v>
      </c>
      <c r="AF112" s="237"/>
      <c r="AG112" s="243">
        <v>10.875</v>
      </c>
      <c r="AH112" s="243">
        <v>10.36</v>
      </c>
      <c r="AI112" s="243">
        <v>5.0083333333333302</v>
      </c>
      <c r="AJ112" s="243">
        <v>13.46</v>
      </c>
      <c r="AK112" s="243">
        <v>6.1708333333333298</v>
      </c>
      <c r="AL112" s="243">
        <v>10.67</v>
      </c>
      <c r="AM112" s="243">
        <v>6.4541666666666702</v>
      </c>
      <c r="AN112" s="243">
        <v>11.587999999999999</v>
      </c>
      <c r="AO112" s="243">
        <v>6.05833333333333</v>
      </c>
      <c r="AP112" s="243">
        <v>12.021000000000001</v>
      </c>
      <c r="AQ112" s="243">
        <v>3.4791666666666701</v>
      </c>
      <c r="AR112" s="243">
        <v>10.725</v>
      </c>
    </row>
    <row r="113" spans="1:44" s="235" customFormat="1" x14ac:dyDescent="0.25">
      <c r="A113" s="240">
        <v>43894</v>
      </c>
      <c r="B113" s="241">
        <v>4.2</v>
      </c>
      <c r="C113" s="241">
        <v>4.9000000000000004</v>
      </c>
      <c r="D113" s="241">
        <v>4.8</v>
      </c>
      <c r="E113" s="241">
        <v>5.6</v>
      </c>
      <c r="F113" s="241">
        <v>6.1</v>
      </c>
      <c r="G113" s="241">
        <v>7.1</v>
      </c>
      <c r="H113" s="241">
        <v>7.4</v>
      </c>
      <c r="I113" s="241">
        <v>7.5</v>
      </c>
      <c r="J113" s="241">
        <v>7.8</v>
      </c>
      <c r="K113" s="241">
        <v>8.1999999999999993</v>
      </c>
      <c r="L113" s="241">
        <v>8.4</v>
      </c>
      <c r="M113" s="241">
        <v>7.6</v>
      </c>
      <c r="N113" s="241">
        <v>7.2</v>
      </c>
      <c r="O113" s="241">
        <v>7.1</v>
      </c>
      <c r="P113" s="241">
        <v>6.7</v>
      </c>
      <c r="Q113" s="241">
        <v>6.3</v>
      </c>
      <c r="R113" s="241">
        <v>6.3</v>
      </c>
      <c r="S113" s="241">
        <v>6.1</v>
      </c>
      <c r="T113" s="241">
        <v>5.9</v>
      </c>
      <c r="U113" s="241">
        <v>5.8</v>
      </c>
      <c r="V113" s="241">
        <v>5.7</v>
      </c>
      <c r="W113" s="241">
        <v>5.6</v>
      </c>
      <c r="X113" s="241">
        <v>5.4</v>
      </c>
      <c r="Y113" s="241">
        <v>5.4</v>
      </c>
      <c r="Z113" s="235" t="str">
        <f t="shared" si="3"/>
        <v>Wednesday</v>
      </c>
      <c r="AA113" s="235" t="str">
        <f t="shared" si="4"/>
        <v>March</v>
      </c>
      <c r="AB113" s="235" t="s">
        <v>205</v>
      </c>
      <c r="AC113" s="242">
        <f t="shared" si="5"/>
        <v>6.3791666666666664</v>
      </c>
      <c r="AD113" s="235">
        <f>VLOOKUP(A113,'[5]Daily LDZ Demand'!$A$5:$B$4752,2,FALSE)</f>
        <v>13.32</v>
      </c>
      <c r="AF113" s="237"/>
      <c r="AG113" s="243">
        <v>11.1</v>
      </c>
      <c r="AH113" s="243">
        <v>6.26</v>
      </c>
      <c r="AI113" s="243">
        <v>3.25416666666667</v>
      </c>
      <c r="AJ113" s="243">
        <v>14.08</v>
      </c>
      <c r="AK113" s="243">
        <v>4.8125</v>
      </c>
      <c r="AL113" s="243">
        <v>12.88</v>
      </c>
      <c r="AM113" s="243">
        <v>3.18333333333333</v>
      </c>
      <c r="AN113" s="243">
        <v>11.904999999999999</v>
      </c>
      <c r="AO113" s="243">
        <v>4.6375000000000002</v>
      </c>
      <c r="AP113" s="243">
        <v>10.384</v>
      </c>
      <c r="AQ113" s="243">
        <v>4.9874999999999998</v>
      </c>
      <c r="AR113" s="243">
        <v>9.8689999999999998</v>
      </c>
    </row>
    <row r="114" spans="1:44" s="235" customFormat="1" x14ac:dyDescent="0.25">
      <c r="A114" s="240">
        <v>43895</v>
      </c>
      <c r="B114" s="241">
        <v>5.5</v>
      </c>
      <c r="C114" s="241">
        <v>5.3</v>
      </c>
      <c r="D114" s="241">
        <v>4.9000000000000004</v>
      </c>
      <c r="E114" s="241">
        <v>4.5</v>
      </c>
      <c r="F114" s="241">
        <v>4.5</v>
      </c>
      <c r="G114" s="241">
        <v>5.3</v>
      </c>
      <c r="H114" s="241">
        <v>5.5</v>
      </c>
      <c r="I114" s="241">
        <v>6</v>
      </c>
      <c r="J114" s="241">
        <v>6.1</v>
      </c>
      <c r="K114" s="241">
        <v>6.2</v>
      </c>
      <c r="L114" s="241">
        <v>6.5</v>
      </c>
      <c r="M114" s="241">
        <v>6.4</v>
      </c>
      <c r="N114" s="241">
        <v>6.1</v>
      </c>
      <c r="O114" s="241">
        <v>6.1</v>
      </c>
      <c r="P114" s="241">
        <v>5.9</v>
      </c>
      <c r="Q114" s="241">
        <v>5.1000000000000005</v>
      </c>
      <c r="R114" s="241">
        <v>4.4000000000000004</v>
      </c>
      <c r="S114" s="241">
        <v>2.8</v>
      </c>
      <c r="T114" s="241">
        <v>2.4</v>
      </c>
      <c r="U114" s="241">
        <v>0.5</v>
      </c>
      <c r="V114" s="241">
        <v>-1</v>
      </c>
      <c r="W114" s="241">
        <v>-0.7</v>
      </c>
      <c r="X114" s="241">
        <v>-0.7</v>
      </c>
      <c r="Y114" s="241">
        <v>-1.6</v>
      </c>
      <c r="Z114" s="235" t="str">
        <f t="shared" si="3"/>
        <v>Thursday</v>
      </c>
      <c r="AA114" s="235" t="str">
        <f t="shared" si="4"/>
        <v>March</v>
      </c>
      <c r="AB114" s="235" t="s">
        <v>205</v>
      </c>
      <c r="AC114" s="242">
        <f t="shared" si="5"/>
        <v>4</v>
      </c>
      <c r="AD114" s="235">
        <f>VLOOKUP(A114,'[5]Daily LDZ Demand'!$A$5:$B$4752,2,FALSE)</f>
        <v>13.92</v>
      </c>
      <c r="AF114" s="237"/>
      <c r="AG114" s="243">
        <v>11.1291666666667</v>
      </c>
      <c r="AH114" s="243">
        <v>7.61</v>
      </c>
      <c r="AI114" s="243">
        <v>2.5791666666666702</v>
      </c>
      <c r="AJ114" s="243">
        <v>13.2</v>
      </c>
      <c r="AK114" s="243">
        <v>7.8666666666666698</v>
      </c>
      <c r="AL114" s="243">
        <v>12.15</v>
      </c>
      <c r="AM114" s="243">
        <v>2.2041666666666702</v>
      </c>
      <c r="AN114" s="243">
        <v>13.601000000000001</v>
      </c>
      <c r="AO114" s="243">
        <v>6.31666666666667</v>
      </c>
      <c r="AP114" s="243">
        <v>10.244999999999999</v>
      </c>
      <c r="AQ114" s="243">
        <v>9.8249999999999993</v>
      </c>
      <c r="AR114" s="243">
        <v>8.9879999999999995</v>
      </c>
    </row>
    <row r="115" spans="1:44" s="235" customFormat="1" x14ac:dyDescent="0.25">
      <c r="A115" s="240">
        <v>43896</v>
      </c>
      <c r="B115" s="241">
        <v>-1.1000000000000001</v>
      </c>
      <c r="C115" s="241">
        <v>-0.6</v>
      </c>
      <c r="D115" s="241">
        <v>0.5</v>
      </c>
      <c r="E115" s="241">
        <v>2.5</v>
      </c>
      <c r="F115" s="241">
        <v>5.1000000000000005</v>
      </c>
      <c r="G115" s="241">
        <v>5.9</v>
      </c>
      <c r="H115" s="241">
        <v>6.9</v>
      </c>
      <c r="I115" s="241">
        <v>8.1</v>
      </c>
      <c r="J115" s="241">
        <v>8.9</v>
      </c>
      <c r="K115" s="241">
        <v>8.8000000000000007</v>
      </c>
      <c r="L115" s="241">
        <v>8.7000000000000011</v>
      </c>
      <c r="M115" s="241">
        <v>8</v>
      </c>
      <c r="N115" s="241">
        <v>6.9</v>
      </c>
      <c r="O115" s="241">
        <v>6</v>
      </c>
      <c r="P115" s="241">
        <v>6.4</v>
      </c>
      <c r="Q115" s="241">
        <v>6.2</v>
      </c>
      <c r="R115" s="241">
        <v>5.6</v>
      </c>
      <c r="S115" s="241">
        <v>4.5</v>
      </c>
      <c r="T115" s="241">
        <v>4.6000000000000005</v>
      </c>
      <c r="U115" s="241">
        <v>3.1</v>
      </c>
      <c r="V115" s="241">
        <v>4.3</v>
      </c>
      <c r="W115" s="241">
        <v>5.3</v>
      </c>
      <c r="X115" s="241">
        <v>5.3</v>
      </c>
      <c r="Y115" s="241">
        <v>5.6</v>
      </c>
      <c r="Z115" s="235" t="str">
        <f t="shared" si="3"/>
        <v>Friday</v>
      </c>
      <c r="AA115" s="235" t="str">
        <f t="shared" si="4"/>
        <v>March</v>
      </c>
      <c r="AB115" s="235" t="s">
        <v>205</v>
      </c>
      <c r="AC115" s="242">
        <f t="shared" si="5"/>
        <v>5.2291666666666661</v>
      </c>
      <c r="AD115" s="235">
        <f>VLOOKUP(A115,'[5]Daily LDZ Demand'!$A$5:$B$4752,2,FALSE)</f>
        <v>12.96</v>
      </c>
      <c r="AF115" s="237"/>
      <c r="AG115" s="243">
        <v>11.133333333333301</v>
      </c>
      <c r="AH115" s="243">
        <v>4.6500000000000004</v>
      </c>
      <c r="AI115" s="243">
        <v>6.5374999999999996</v>
      </c>
      <c r="AJ115" s="243">
        <v>12.48</v>
      </c>
      <c r="AK115" s="243">
        <v>10.275</v>
      </c>
      <c r="AL115" s="243">
        <v>10.57</v>
      </c>
      <c r="AM115" s="243">
        <v>8.6666666666666696</v>
      </c>
      <c r="AN115" s="243">
        <v>11.743</v>
      </c>
      <c r="AO115" s="243">
        <v>6.9041666666666703</v>
      </c>
      <c r="AP115" s="243">
        <v>10.381</v>
      </c>
      <c r="AQ115" s="243">
        <v>11.15</v>
      </c>
      <c r="AR115" s="243">
        <v>8.0210000000000008</v>
      </c>
    </row>
    <row r="116" spans="1:44" s="235" customFormat="1" x14ac:dyDescent="0.25">
      <c r="A116" s="240">
        <v>43899</v>
      </c>
      <c r="B116" s="241">
        <v>5.6</v>
      </c>
      <c r="C116" s="241">
        <v>5.6</v>
      </c>
      <c r="D116" s="241">
        <v>6.7</v>
      </c>
      <c r="E116" s="241">
        <v>8</v>
      </c>
      <c r="F116" s="241">
        <v>8.9</v>
      </c>
      <c r="G116" s="241">
        <v>9.1</v>
      </c>
      <c r="H116" s="241">
        <v>9.7000000000000011</v>
      </c>
      <c r="I116" s="241">
        <v>9.9</v>
      </c>
      <c r="J116" s="241">
        <v>9.1</v>
      </c>
      <c r="K116" s="241">
        <v>8.3000000000000007</v>
      </c>
      <c r="L116" s="241">
        <v>8.4</v>
      </c>
      <c r="M116" s="241">
        <v>8.3000000000000007</v>
      </c>
      <c r="N116" s="241">
        <v>8.6</v>
      </c>
      <c r="O116" s="241">
        <v>9.4</v>
      </c>
      <c r="P116" s="241">
        <v>10.200000000000001</v>
      </c>
      <c r="Q116" s="241">
        <v>10.5</v>
      </c>
      <c r="R116" s="241">
        <v>11.2</v>
      </c>
      <c r="S116" s="241">
        <v>11.7</v>
      </c>
      <c r="T116" s="241">
        <v>11.8</v>
      </c>
      <c r="U116" s="241">
        <v>12.1</v>
      </c>
      <c r="V116" s="241">
        <v>12.2</v>
      </c>
      <c r="W116" s="241">
        <v>12</v>
      </c>
      <c r="X116" s="241">
        <v>12.1</v>
      </c>
      <c r="Y116" s="241">
        <v>12</v>
      </c>
      <c r="Z116" s="235" t="str">
        <f t="shared" si="3"/>
        <v>Monday</v>
      </c>
      <c r="AA116" s="235" t="str">
        <f t="shared" si="4"/>
        <v>March</v>
      </c>
      <c r="AB116" s="235" t="s">
        <v>205</v>
      </c>
      <c r="AC116" s="242">
        <f t="shared" si="5"/>
        <v>9.6416666666666657</v>
      </c>
      <c r="AD116" s="235">
        <f>VLOOKUP(A116,'[5]Daily LDZ Demand'!$A$5:$B$4752,2,FALSE)</f>
        <v>11.96</v>
      </c>
      <c r="AF116" s="237"/>
      <c r="AG116" s="243">
        <v>11.137499999999999</v>
      </c>
      <c r="AH116" s="243">
        <v>9.5399999999999991</v>
      </c>
      <c r="AI116" s="243">
        <v>10.0375</v>
      </c>
      <c r="AJ116" s="243">
        <v>12.59</v>
      </c>
      <c r="AK116" s="243">
        <v>9.5541666666666707</v>
      </c>
      <c r="AL116" s="243">
        <v>9.64</v>
      </c>
      <c r="AM116" s="243">
        <v>3.12916666666667</v>
      </c>
      <c r="AN116" s="243">
        <v>12.331</v>
      </c>
      <c r="AO116" s="243">
        <v>7.4249999999999998</v>
      </c>
      <c r="AP116" s="243">
        <v>10.456</v>
      </c>
      <c r="AQ116" s="243">
        <v>10.241666666666699</v>
      </c>
      <c r="AR116" s="243">
        <v>7.7439999999999998</v>
      </c>
    </row>
    <row r="117" spans="1:44" s="235" customFormat="1" x14ac:dyDescent="0.25">
      <c r="A117" s="240">
        <v>43900</v>
      </c>
      <c r="B117" s="241">
        <v>12.1</v>
      </c>
      <c r="C117" s="241">
        <v>12</v>
      </c>
      <c r="D117" s="241">
        <v>12.1</v>
      </c>
      <c r="E117" s="241">
        <v>12.8</v>
      </c>
      <c r="F117" s="241">
        <v>12.9</v>
      </c>
      <c r="G117" s="241">
        <v>13.7</v>
      </c>
      <c r="H117" s="241">
        <v>14.1</v>
      </c>
      <c r="I117" s="241">
        <v>14.2</v>
      </c>
      <c r="J117" s="241">
        <v>14.4</v>
      </c>
      <c r="K117" s="241">
        <v>14.5</v>
      </c>
      <c r="L117" s="241">
        <v>14.4</v>
      </c>
      <c r="M117" s="241">
        <v>13.4</v>
      </c>
      <c r="N117" s="241">
        <v>13.1</v>
      </c>
      <c r="O117" s="241">
        <v>12.5</v>
      </c>
      <c r="P117" s="241">
        <v>10.8</v>
      </c>
      <c r="Q117" s="241">
        <v>9.9</v>
      </c>
      <c r="R117" s="241">
        <v>10.200000000000001</v>
      </c>
      <c r="S117" s="241">
        <v>10.200000000000001</v>
      </c>
      <c r="T117" s="241">
        <v>10.1</v>
      </c>
      <c r="U117" s="241">
        <v>9.9</v>
      </c>
      <c r="V117" s="241">
        <v>9.6</v>
      </c>
      <c r="W117" s="241">
        <v>8.1</v>
      </c>
      <c r="X117" s="241">
        <v>7.9</v>
      </c>
      <c r="Y117" s="241">
        <v>7.8</v>
      </c>
      <c r="Z117" s="235" t="str">
        <f t="shared" si="3"/>
        <v>Tuesday</v>
      </c>
      <c r="AA117" s="235" t="str">
        <f t="shared" si="4"/>
        <v>March</v>
      </c>
      <c r="AB117" s="235" t="s">
        <v>205</v>
      </c>
      <c r="AC117" s="242">
        <f t="shared" si="5"/>
        <v>11.695833333333335</v>
      </c>
      <c r="AD117" s="235">
        <f>VLOOKUP(A117,'[5]Daily LDZ Demand'!$A$5:$B$4752,2,FALSE)</f>
        <v>10.3</v>
      </c>
      <c r="AF117" s="237"/>
      <c r="AG117" s="243">
        <v>11.470833333333299</v>
      </c>
      <c r="AH117" s="243">
        <v>9.4600000000000009</v>
      </c>
      <c r="AI117" s="243">
        <v>7.4541666666666702</v>
      </c>
      <c r="AJ117" s="243">
        <v>12.06</v>
      </c>
      <c r="AK117" s="243">
        <v>9.0583333333333407</v>
      </c>
      <c r="AL117" s="243">
        <v>10.06</v>
      </c>
      <c r="AM117" s="243">
        <v>9.9583333333333304</v>
      </c>
      <c r="AN117" s="243">
        <v>8.7210000000000001</v>
      </c>
      <c r="AO117" s="243">
        <v>8.3291666666666693</v>
      </c>
      <c r="AP117" s="243">
        <v>9.6389999999999993</v>
      </c>
      <c r="AQ117" s="243">
        <v>5.5166666666666702</v>
      </c>
      <c r="AR117" s="243">
        <v>9.4499999999999993</v>
      </c>
    </row>
    <row r="118" spans="1:44" s="235" customFormat="1" x14ac:dyDescent="0.25">
      <c r="A118" s="240">
        <v>43901</v>
      </c>
      <c r="B118" s="241">
        <v>6.7</v>
      </c>
      <c r="C118" s="241">
        <v>9.1</v>
      </c>
      <c r="D118" s="241">
        <v>9.4</v>
      </c>
      <c r="E118" s="241">
        <v>10.4</v>
      </c>
      <c r="F118" s="241">
        <v>11.5</v>
      </c>
      <c r="G118" s="241">
        <v>12.7</v>
      </c>
      <c r="H118" s="241">
        <v>13.7</v>
      </c>
      <c r="I118" s="241">
        <v>13.3</v>
      </c>
      <c r="J118" s="241">
        <v>13.1</v>
      </c>
      <c r="K118" s="241">
        <v>13.1</v>
      </c>
      <c r="L118" s="241">
        <v>12.5</v>
      </c>
      <c r="M118" s="241">
        <v>11.2</v>
      </c>
      <c r="N118" s="241">
        <v>10.8</v>
      </c>
      <c r="O118" s="241">
        <v>10.6</v>
      </c>
      <c r="P118" s="241">
        <v>11</v>
      </c>
      <c r="Q118" s="241">
        <v>11.1</v>
      </c>
      <c r="R118" s="241">
        <v>11.1</v>
      </c>
      <c r="S118" s="241">
        <v>8.8000000000000007</v>
      </c>
      <c r="T118" s="241">
        <v>7.6</v>
      </c>
      <c r="U118" s="241">
        <v>7.2</v>
      </c>
      <c r="V118" s="241">
        <v>6.2</v>
      </c>
      <c r="W118" s="241">
        <v>4.6000000000000005</v>
      </c>
      <c r="X118" s="241">
        <v>5.2</v>
      </c>
      <c r="Y118" s="241">
        <v>3.7</v>
      </c>
      <c r="Z118" s="235" t="str">
        <f t="shared" si="3"/>
        <v>Wednesday</v>
      </c>
      <c r="AA118" s="235" t="str">
        <f t="shared" si="4"/>
        <v>March</v>
      </c>
      <c r="AB118" s="235" t="s">
        <v>205</v>
      </c>
      <c r="AC118" s="242">
        <f t="shared" si="5"/>
        <v>9.7749999999999968</v>
      </c>
      <c r="AD118" s="235">
        <f>VLOOKUP(A118,'[5]Daily LDZ Demand'!$A$5:$B$4752,2,FALSE)</f>
        <v>9.85</v>
      </c>
      <c r="AF118" s="237"/>
      <c r="AG118" s="243">
        <v>11.533333333333299</v>
      </c>
      <c r="AH118" s="243">
        <v>7.29</v>
      </c>
      <c r="AI118" s="243">
        <v>7.5625</v>
      </c>
      <c r="AJ118" s="243">
        <v>12.42</v>
      </c>
      <c r="AK118" s="243">
        <v>6.7750000000000004</v>
      </c>
      <c r="AL118" s="243">
        <v>9.39</v>
      </c>
      <c r="AM118" s="243">
        <v>4.8916666666666702</v>
      </c>
      <c r="AN118" s="243">
        <v>9.8089999999999993</v>
      </c>
      <c r="AO118" s="243">
        <v>12.3166666666667</v>
      </c>
      <c r="AP118" s="243">
        <v>8.7729999999999997</v>
      </c>
      <c r="AQ118" s="243">
        <v>4.3125</v>
      </c>
      <c r="AR118" s="243">
        <v>10.975</v>
      </c>
    </row>
    <row r="119" spans="1:44" s="235" customFormat="1" x14ac:dyDescent="0.25">
      <c r="A119" s="240">
        <v>43902</v>
      </c>
      <c r="B119" s="241">
        <v>4.5</v>
      </c>
      <c r="C119" s="241">
        <v>5</v>
      </c>
      <c r="D119" s="241">
        <v>6.2</v>
      </c>
      <c r="E119" s="241">
        <v>5.2</v>
      </c>
      <c r="F119" s="241">
        <v>7.5</v>
      </c>
      <c r="G119" s="241">
        <v>9</v>
      </c>
      <c r="H119" s="241">
        <v>7.7</v>
      </c>
      <c r="I119" s="241">
        <v>6.4</v>
      </c>
      <c r="J119" s="241">
        <v>7.1</v>
      </c>
      <c r="K119" s="241">
        <v>8.9</v>
      </c>
      <c r="L119" s="241">
        <v>8.7000000000000011</v>
      </c>
      <c r="M119" s="241">
        <v>8.4</v>
      </c>
      <c r="N119" s="241">
        <v>7.1</v>
      </c>
      <c r="O119" s="241">
        <v>7.3</v>
      </c>
      <c r="P119" s="241">
        <v>7.2</v>
      </c>
      <c r="Q119" s="241">
        <v>6.2</v>
      </c>
      <c r="R119" s="241">
        <v>6.6</v>
      </c>
      <c r="S119" s="241">
        <v>6.3</v>
      </c>
      <c r="T119" s="241">
        <v>6.3</v>
      </c>
      <c r="U119" s="241">
        <v>6.2</v>
      </c>
      <c r="V119" s="241">
        <v>6.2</v>
      </c>
      <c r="W119" s="241">
        <v>6</v>
      </c>
      <c r="X119" s="241">
        <v>6.1</v>
      </c>
      <c r="Y119" s="241">
        <v>5.9</v>
      </c>
      <c r="Z119" s="235" t="str">
        <f t="shared" si="3"/>
        <v>Thursday</v>
      </c>
      <c r="AA119" s="235" t="str">
        <f t="shared" si="4"/>
        <v>March</v>
      </c>
      <c r="AB119" s="235" t="s">
        <v>205</v>
      </c>
      <c r="AC119" s="242">
        <f t="shared" si="5"/>
        <v>6.7499999999999991</v>
      </c>
      <c r="AD119" s="235">
        <f>VLOOKUP(A119,'[5]Daily LDZ Demand'!$A$5:$B$4752,2,FALSE)</f>
        <v>12.05</v>
      </c>
      <c r="AF119" s="237"/>
      <c r="AG119" s="243">
        <v>11.554166666666699</v>
      </c>
      <c r="AH119" s="243">
        <v>11.12</v>
      </c>
      <c r="AI119" s="243">
        <v>8.0541666666666707</v>
      </c>
      <c r="AJ119" s="243">
        <v>10.4</v>
      </c>
      <c r="AK119" s="243">
        <v>8.5208333333333304</v>
      </c>
      <c r="AL119" s="243">
        <v>9.16</v>
      </c>
      <c r="AM119" s="243">
        <v>7.5833333333333304</v>
      </c>
      <c r="AN119" s="243">
        <v>11.193</v>
      </c>
      <c r="AO119" s="243">
        <v>11.5041666666667</v>
      </c>
      <c r="AP119" s="243">
        <v>8.0440000000000005</v>
      </c>
      <c r="AQ119" s="243">
        <v>2.9708333333333301</v>
      </c>
      <c r="AR119" s="243">
        <v>11.701000000000001</v>
      </c>
    </row>
    <row r="120" spans="1:44" s="235" customFormat="1" x14ac:dyDescent="0.25">
      <c r="A120" s="240">
        <v>43903</v>
      </c>
      <c r="B120" s="241">
        <v>5.9</v>
      </c>
      <c r="C120" s="241">
        <v>4.6000000000000005</v>
      </c>
      <c r="D120" s="241">
        <v>6.1</v>
      </c>
      <c r="E120" s="241">
        <v>8.4</v>
      </c>
      <c r="F120" s="241">
        <v>8.6</v>
      </c>
      <c r="G120" s="241">
        <v>9.8000000000000007</v>
      </c>
      <c r="H120" s="241">
        <v>9.7000000000000011</v>
      </c>
      <c r="I120" s="241">
        <v>10.200000000000001</v>
      </c>
      <c r="J120" s="241">
        <v>9.9</v>
      </c>
      <c r="K120" s="241">
        <v>7.7</v>
      </c>
      <c r="L120" s="241">
        <v>8.7000000000000011</v>
      </c>
      <c r="M120" s="241">
        <v>8.5</v>
      </c>
      <c r="N120" s="241">
        <v>7.9</v>
      </c>
      <c r="O120" s="241">
        <v>7.2</v>
      </c>
      <c r="P120" s="241">
        <v>6.8</v>
      </c>
      <c r="Q120" s="241">
        <v>7.1</v>
      </c>
      <c r="R120" s="241">
        <v>7.5</v>
      </c>
      <c r="S120" s="241">
        <v>7.4</v>
      </c>
      <c r="T120" s="241">
        <v>7.5</v>
      </c>
      <c r="U120" s="241">
        <v>7.9</v>
      </c>
      <c r="V120" s="241">
        <v>8.3000000000000007</v>
      </c>
      <c r="W120" s="241">
        <v>7.9</v>
      </c>
      <c r="X120" s="241">
        <v>7.4</v>
      </c>
      <c r="Y120" s="241">
        <v>6.8</v>
      </c>
      <c r="Z120" s="235" t="str">
        <f t="shared" si="3"/>
        <v>Friday</v>
      </c>
      <c r="AA120" s="235" t="str">
        <f t="shared" si="4"/>
        <v>March</v>
      </c>
      <c r="AB120" s="235" t="s">
        <v>205</v>
      </c>
      <c r="AC120" s="242">
        <f t="shared" si="5"/>
        <v>7.8250000000000028</v>
      </c>
      <c r="AD120" s="235">
        <f>VLOOKUP(A120,'[5]Daily LDZ Demand'!$A$5:$B$4752,2,FALSE)</f>
        <v>11.47</v>
      </c>
      <c r="AF120" s="237"/>
      <c r="AG120" s="243">
        <v>11.641666666666699</v>
      </c>
      <c r="AH120" s="243">
        <v>7.33</v>
      </c>
      <c r="AI120" s="243">
        <v>8.7666666666666693</v>
      </c>
      <c r="AJ120" s="243">
        <v>9.31</v>
      </c>
      <c r="AK120" s="243">
        <v>6.4874999999999998</v>
      </c>
      <c r="AL120" s="243">
        <v>10.5</v>
      </c>
      <c r="AM120" s="243">
        <v>10.475</v>
      </c>
      <c r="AN120" s="243">
        <v>9.4380000000000006</v>
      </c>
      <c r="AO120" s="243">
        <v>11.75</v>
      </c>
      <c r="AP120" s="243">
        <v>7.9139999999999997</v>
      </c>
      <c r="AQ120" s="243">
        <v>4.5999999999999996</v>
      </c>
      <c r="AR120" s="243">
        <v>11.680999999999999</v>
      </c>
    </row>
    <row r="121" spans="1:44" s="235" customFormat="1" x14ac:dyDescent="0.25">
      <c r="A121" s="240">
        <v>43906</v>
      </c>
      <c r="B121" s="241">
        <v>-0.6</v>
      </c>
      <c r="C121" s="241">
        <v>-0.9</v>
      </c>
      <c r="D121" s="241">
        <v>1.8</v>
      </c>
      <c r="E121" s="241">
        <v>5.1000000000000005</v>
      </c>
      <c r="F121" s="241">
        <v>7.7</v>
      </c>
      <c r="G121" s="241">
        <v>8.8000000000000007</v>
      </c>
      <c r="H121" s="241">
        <v>8.8000000000000007</v>
      </c>
      <c r="I121" s="241">
        <v>10</v>
      </c>
      <c r="J121" s="241">
        <v>11</v>
      </c>
      <c r="K121" s="241">
        <v>11</v>
      </c>
      <c r="L121" s="241">
        <v>11</v>
      </c>
      <c r="M121" s="241">
        <v>9.9</v>
      </c>
      <c r="N121" s="241">
        <v>8.1</v>
      </c>
      <c r="O121" s="241">
        <v>6.5</v>
      </c>
      <c r="P121" s="241">
        <v>4.9000000000000004</v>
      </c>
      <c r="Q121" s="241">
        <v>3.5</v>
      </c>
      <c r="R121" s="241">
        <v>3.9</v>
      </c>
      <c r="S121" s="241">
        <v>3.6</v>
      </c>
      <c r="T121" s="241">
        <v>5.4</v>
      </c>
      <c r="U121" s="241">
        <v>6.3</v>
      </c>
      <c r="V121" s="241">
        <v>6.6</v>
      </c>
      <c r="W121" s="241">
        <v>7.2</v>
      </c>
      <c r="X121" s="241">
        <v>7.2</v>
      </c>
      <c r="Y121" s="241">
        <v>7.8</v>
      </c>
      <c r="Z121" s="235" t="str">
        <f t="shared" si="3"/>
        <v>Monday</v>
      </c>
      <c r="AA121" s="235" t="str">
        <f t="shared" si="4"/>
        <v>March</v>
      </c>
      <c r="AB121" s="235" t="s">
        <v>205</v>
      </c>
      <c r="AC121" s="242">
        <f t="shared" si="5"/>
        <v>6.4416666666666664</v>
      </c>
      <c r="AD121" s="235">
        <f>VLOOKUP(A121,'[5]Daily LDZ Demand'!$A$5:$B$4752,2,FALSE)</f>
        <v>10.53</v>
      </c>
      <c r="AF121" s="237"/>
      <c r="AG121" s="243">
        <v>11.695833333333301</v>
      </c>
      <c r="AH121" s="243">
        <v>10.3</v>
      </c>
      <c r="AI121" s="243">
        <v>4.4916666666666698</v>
      </c>
      <c r="AJ121" s="243">
        <v>10.79</v>
      </c>
      <c r="AK121" s="243">
        <v>7.4916666666666698</v>
      </c>
      <c r="AL121" s="243">
        <v>9.65</v>
      </c>
      <c r="AM121" s="243">
        <v>11.4166666666667</v>
      </c>
      <c r="AN121" s="243">
        <v>7.7359999999999998</v>
      </c>
      <c r="AO121" s="243">
        <v>9.4291666666666707</v>
      </c>
      <c r="AP121" s="243">
        <v>7.3390000000000004</v>
      </c>
      <c r="AQ121" s="243">
        <v>5.9375</v>
      </c>
      <c r="AR121" s="243">
        <v>11.618</v>
      </c>
    </row>
    <row r="122" spans="1:44" s="235" customFormat="1" x14ac:dyDescent="0.25">
      <c r="A122" s="240">
        <v>43907</v>
      </c>
      <c r="B122" s="241">
        <v>8.4</v>
      </c>
      <c r="C122" s="241">
        <v>8.6</v>
      </c>
      <c r="D122" s="241">
        <v>9.2000000000000011</v>
      </c>
      <c r="E122" s="241">
        <v>10.1</v>
      </c>
      <c r="F122" s="241">
        <v>10.6</v>
      </c>
      <c r="G122" s="241">
        <v>10.8</v>
      </c>
      <c r="H122" s="241">
        <v>11.7</v>
      </c>
      <c r="I122" s="241">
        <v>12.1</v>
      </c>
      <c r="J122" s="241">
        <v>12.3</v>
      </c>
      <c r="K122" s="241">
        <v>11.5</v>
      </c>
      <c r="L122" s="241">
        <v>12.4</v>
      </c>
      <c r="M122" s="241">
        <v>11.3</v>
      </c>
      <c r="N122" s="241">
        <v>10.7</v>
      </c>
      <c r="O122" s="241">
        <v>10.4</v>
      </c>
      <c r="P122" s="241">
        <v>10.200000000000001</v>
      </c>
      <c r="Q122" s="241">
        <v>10.3</v>
      </c>
      <c r="R122" s="241">
        <v>10.3</v>
      </c>
      <c r="S122" s="241">
        <v>10.4</v>
      </c>
      <c r="T122" s="241">
        <v>10.6</v>
      </c>
      <c r="U122" s="241">
        <v>10.4</v>
      </c>
      <c r="V122" s="241">
        <v>10.200000000000001</v>
      </c>
      <c r="W122" s="241">
        <v>10.200000000000001</v>
      </c>
      <c r="X122" s="241">
        <v>10.1</v>
      </c>
      <c r="Y122" s="241">
        <v>10.200000000000001</v>
      </c>
      <c r="Z122" s="235" t="str">
        <f t="shared" si="3"/>
        <v>Tuesday</v>
      </c>
      <c r="AA122" s="235" t="str">
        <f t="shared" si="4"/>
        <v>March</v>
      </c>
      <c r="AB122" s="235" t="s">
        <v>205</v>
      </c>
      <c r="AC122" s="242">
        <f t="shared" si="5"/>
        <v>10.541666666666666</v>
      </c>
      <c r="AD122" s="235">
        <f>VLOOKUP(A122,'[5]Daily LDZ Demand'!$A$5:$B$4752,2,FALSE)</f>
        <v>10.67</v>
      </c>
      <c r="AF122" s="237"/>
      <c r="AG122" s="243">
        <v>11.7291666666667</v>
      </c>
      <c r="AH122" s="243">
        <v>7.03</v>
      </c>
      <c r="AI122" s="243">
        <v>8.31666666666667</v>
      </c>
      <c r="AJ122" s="243">
        <v>10.79</v>
      </c>
      <c r="AK122" s="243">
        <v>9.3625000000000007</v>
      </c>
      <c r="AL122" s="243">
        <v>8.2200000000000006</v>
      </c>
      <c r="AM122" s="243">
        <v>10.4166666666667</v>
      </c>
      <c r="AN122" s="243">
        <v>8.5069999999999997</v>
      </c>
      <c r="AO122" s="243">
        <v>11.929166666666699</v>
      </c>
      <c r="AP122" s="243">
        <v>6.8949999999999996</v>
      </c>
      <c r="AQ122" s="243">
        <v>5.3833333333333302</v>
      </c>
      <c r="AR122" s="243">
        <v>10.087</v>
      </c>
    </row>
    <row r="123" spans="1:44" s="235" customFormat="1" x14ac:dyDescent="0.25">
      <c r="A123" s="240">
        <v>43908</v>
      </c>
      <c r="B123" s="241">
        <v>10.7</v>
      </c>
      <c r="C123" s="241">
        <v>10.8</v>
      </c>
      <c r="D123" s="241">
        <v>11</v>
      </c>
      <c r="E123" s="241">
        <v>11.5</v>
      </c>
      <c r="F123" s="241">
        <v>12.2</v>
      </c>
      <c r="G123" s="241">
        <v>13.3</v>
      </c>
      <c r="H123" s="241">
        <v>12.2</v>
      </c>
      <c r="I123" s="241">
        <v>13.6</v>
      </c>
      <c r="J123" s="241">
        <v>12.8</v>
      </c>
      <c r="K123" s="241">
        <v>12.6</v>
      </c>
      <c r="L123" s="241">
        <v>12</v>
      </c>
      <c r="M123" s="241">
        <v>11.1</v>
      </c>
      <c r="N123" s="241">
        <v>10.6</v>
      </c>
      <c r="O123" s="241">
        <v>10.4</v>
      </c>
      <c r="P123" s="241">
        <v>10.3</v>
      </c>
      <c r="Q123" s="241">
        <v>9.2000000000000011</v>
      </c>
      <c r="R123" s="241">
        <v>8.6</v>
      </c>
      <c r="S123" s="241">
        <v>8.7000000000000011</v>
      </c>
      <c r="T123" s="241">
        <v>8.3000000000000007</v>
      </c>
      <c r="U123" s="241">
        <v>8.1999999999999993</v>
      </c>
      <c r="V123" s="241">
        <v>7.9</v>
      </c>
      <c r="W123" s="241">
        <v>7.6</v>
      </c>
      <c r="X123" s="241">
        <v>6.4</v>
      </c>
      <c r="Y123" s="241">
        <v>6.2</v>
      </c>
      <c r="Z123" s="235" t="str">
        <f t="shared" si="3"/>
        <v>Wednesday</v>
      </c>
      <c r="AA123" s="235" t="str">
        <f t="shared" si="4"/>
        <v>March</v>
      </c>
      <c r="AB123" s="235" t="s">
        <v>205</v>
      </c>
      <c r="AC123" s="242">
        <f t="shared" si="5"/>
        <v>10.258333333333331</v>
      </c>
      <c r="AD123" s="235">
        <f>VLOOKUP(A123,'[5]Daily LDZ Demand'!$A$5:$B$4752,2,FALSE)</f>
        <v>9.98</v>
      </c>
      <c r="AF123" s="237"/>
      <c r="AG123" s="243">
        <v>12.616666666666699</v>
      </c>
      <c r="AH123" s="243">
        <v>3.54</v>
      </c>
      <c r="AI123" s="243">
        <v>7.9083333333333297</v>
      </c>
      <c r="AJ123" s="243">
        <v>10.74</v>
      </c>
      <c r="AK123" s="243">
        <v>10.6</v>
      </c>
      <c r="AL123" s="243">
        <v>8.81</v>
      </c>
      <c r="AM123" s="243">
        <v>11.625</v>
      </c>
      <c r="AN123" s="243">
        <v>7.4859999999999998</v>
      </c>
      <c r="AO123" s="243">
        <v>11.8333333333333</v>
      </c>
      <c r="AP123" s="243">
        <v>6.5739999999999998</v>
      </c>
      <c r="AQ123" s="243">
        <v>9.2208333333333297</v>
      </c>
      <c r="AR123" s="243">
        <v>9.36</v>
      </c>
    </row>
    <row r="124" spans="1:44" s="235" customFormat="1" x14ac:dyDescent="0.25">
      <c r="A124" s="240">
        <v>43909</v>
      </c>
      <c r="B124" s="241">
        <v>6.1</v>
      </c>
      <c r="C124" s="241">
        <v>6.3</v>
      </c>
      <c r="D124" s="241">
        <v>6.4</v>
      </c>
      <c r="E124" s="241">
        <v>6.7</v>
      </c>
      <c r="F124" s="241">
        <v>6.7</v>
      </c>
      <c r="G124" s="241">
        <v>6.6</v>
      </c>
      <c r="H124" s="241">
        <v>6.8</v>
      </c>
      <c r="I124" s="241">
        <v>7.1</v>
      </c>
      <c r="J124" s="241">
        <v>7.2</v>
      </c>
      <c r="K124" s="241">
        <v>7.6</v>
      </c>
      <c r="L124" s="241">
        <v>7.4</v>
      </c>
      <c r="M124" s="241">
        <v>7.4</v>
      </c>
      <c r="N124" s="241">
        <v>6.8</v>
      </c>
      <c r="O124" s="241">
        <v>6.7</v>
      </c>
      <c r="P124" s="241">
        <v>6.7</v>
      </c>
      <c r="Q124" s="241">
        <v>6.4</v>
      </c>
      <c r="R124" s="241">
        <v>6.1</v>
      </c>
      <c r="S124" s="241">
        <v>5.6</v>
      </c>
      <c r="T124" s="241">
        <v>5.4</v>
      </c>
      <c r="U124" s="241">
        <v>5.4</v>
      </c>
      <c r="V124" s="241">
        <v>5.2</v>
      </c>
      <c r="W124" s="241">
        <v>5.2</v>
      </c>
      <c r="X124" s="241">
        <v>5.1000000000000005</v>
      </c>
      <c r="Y124" s="241">
        <v>5.7</v>
      </c>
      <c r="Z124" s="235" t="str">
        <f t="shared" si="3"/>
        <v>Thursday</v>
      </c>
      <c r="AA124" s="235" t="str">
        <f t="shared" si="4"/>
        <v>March</v>
      </c>
      <c r="AB124" s="235" t="s">
        <v>205</v>
      </c>
      <c r="AC124" s="242">
        <f t="shared" si="5"/>
        <v>6.3583333333333316</v>
      </c>
      <c r="AD124" s="235">
        <f>VLOOKUP(A124,'[5]Daily LDZ Demand'!$A$5:$B$4752,2,FALSE)</f>
        <v>12.04</v>
      </c>
      <c r="AF124" s="237"/>
      <c r="AG124" s="243">
        <v>12.716666666666701</v>
      </c>
      <c r="AH124" s="243">
        <v>3.94</v>
      </c>
      <c r="AI124" s="243">
        <v>6.6791666666666698</v>
      </c>
      <c r="AJ124" s="243">
        <v>10.29</v>
      </c>
      <c r="AK124" s="243">
        <v>10.570833333333301</v>
      </c>
      <c r="AL124" s="243">
        <v>7.23</v>
      </c>
      <c r="AM124" s="243">
        <v>10.7916666666667</v>
      </c>
      <c r="AN124" s="243">
        <v>7.516</v>
      </c>
      <c r="AO124" s="243">
        <v>11.8166666666667</v>
      </c>
      <c r="AP124" s="243">
        <v>6.3949999999999996</v>
      </c>
      <c r="AQ124" s="243">
        <v>13.0041666666667</v>
      </c>
      <c r="AR124" s="243">
        <v>6.6740000000000004</v>
      </c>
    </row>
    <row r="125" spans="1:44" s="235" customFormat="1" x14ac:dyDescent="0.25">
      <c r="A125" s="240">
        <v>43910</v>
      </c>
      <c r="B125" s="241">
        <v>5</v>
      </c>
      <c r="C125" s="241">
        <v>5</v>
      </c>
      <c r="D125" s="241">
        <v>5.8</v>
      </c>
      <c r="E125" s="241">
        <v>7</v>
      </c>
      <c r="F125" s="241">
        <v>7.5</v>
      </c>
      <c r="G125" s="241">
        <v>8.3000000000000007</v>
      </c>
      <c r="H125" s="241">
        <v>9.7000000000000011</v>
      </c>
      <c r="I125" s="241">
        <v>10.200000000000001</v>
      </c>
      <c r="J125" s="241">
        <v>10.6</v>
      </c>
      <c r="K125" s="241">
        <v>10.200000000000001</v>
      </c>
      <c r="L125" s="241">
        <v>10.1</v>
      </c>
      <c r="M125" s="241">
        <v>9.5</v>
      </c>
      <c r="N125" s="241">
        <v>8.8000000000000007</v>
      </c>
      <c r="O125" s="241">
        <v>8.1999999999999993</v>
      </c>
      <c r="P125" s="241">
        <v>7.6</v>
      </c>
      <c r="Q125" s="241">
        <v>6.9</v>
      </c>
      <c r="R125" s="241">
        <v>6.4</v>
      </c>
      <c r="S125" s="241">
        <v>5.8</v>
      </c>
      <c r="T125" s="241">
        <v>5.1000000000000005</v>
      </c>
      <c r="U125" s="241">
        <v>5.2</v>
      </c>
      <c r="V125" s="241">
        <v>4.9000000000000004</v>
      </c>
      <c r="W125" s="241">
        <v>4.4000000000000004</v>
      </c>
      <c r="X125" s="241">
        <v>4.0999999999999996</v>
      </c>
      <c r="Y125" s="241">
        <v>3.9</v>
      </c>
      <c r="Z125" s="235" t="str">
        <f t="shared" si="3"/>
        <v>Friday</v>
      </c>
      <c r="AA125" s="235" t="str">
        <f t="shared" si="4"/>
        <v>March</v>
      </c>
      <c r="AB125" s="235" t="s">
        <v>205</v>
      </c>
      <c r="AC125" s="242">
        <f t="shared" si="5"/>
        <v>7.0916666666666677</v>
      </c>
      <c r="AD125" s="235">
        <f>VLOOKUP(A125,'[5]Daily LDZ Demand'!$A$5:$B$4752,2,FALSE)</f>
        <v>11.97</v>
      </c>
      <c r="AF125" s="237"/>
      <c r="AG125" s="243">
        <v>13.0625</v>
      </c>
      <c r="AH125" s="243">
        <v>6.39</v>
      </c>
      <c r="AI125" s="243">
        <v>8.15</v>
      </c>
      <c r="AJ125" s="243">
        <v>10.29</v>
      </c>
      <c r="AK125" s="243">
        <v>8.8833333333333293</v>
      </c>
      <c r="AL125" s="243">
        <v>6.97</v>
      </c>
      <c r="AM125" s="243">
        <v>9.75</v>
      </c>
      <c r="AN125" s="243">
        <v>8.2490000000000006</v>
      </c>
      <c r="AO125" s="243">
        <v>10.6875</v>
      </c>
      <c r="AP125" s="243">
        <v>6.952</v>
      </c>
      <c r="AQ125" s="243">
        <v>11.6291666666667</v>
      </c>
      <c r="AR125" s="243">
        <v>6.9690000000000003</v>
      </c>
    </row>
    <row r="126" spans="1:44" s="235" customFormat="1" x14ac:dyDescent="0.25">
      <c r="A126" s="240">
        <v>43913</v>
      </c>
      <c r="B126" s="241">
        <v>3.7</v>
      </c>
      <c r="C126" s="241">
        <v>3.2</v>
      </c>
      <c r="D126" s="241">
        <v>5.6</v>
      </c>
      <c r="E126" s="241">
        <v>7.3</v>
      </c>
      <c r="F126" s="241">
        <v>8.5</v>
      </c>
      <c r="G126" s="241">
        <v>10.6</v>
      </c>
      <c r="H126" s="241">
        <v>11.2</v>
      </c>
      <c r="I126" s="241">
        <v>11.2</v>
      </c>
      <c r="J126" s="241">
        <v>11.3</v>
      </c>
      <c r="K126" s="241">
        <v>11.5</v>
      </c>
      <c r="L126" s="241">
        <v>11.1</v>
      </c>
      <c r="M126" s="241">
        <v>10.3</v>
      </c>
      <c r="N126" s="241">
        <v>9</v>
      </c>
      <c r="O126" s="241">
        <v>6.5</v>
      </c>
      <c r="P126" s="241">
        <v>5</v>
      </c>
      <c r="Q126" s="241">
        <v>4.3</v>
      </c>
      <c r="R126" s="241">
        <v>3</v>
      </c>
      <c r="S126" s="241">
        <v>3.5</v>
      </c>
      <c r="T126" s="241">
        <v>2.1</v>
      </c>
      <c r="U126" s="241">
        <v>3.2</v>
      </c>
      <c r="V126" s="241">
        <v>1.4</v>
      </c>
      <c r="W126" s="241">
        <v>3.4</v>
      </c>
      <c r="X126" s="241">
        <v>1.8</v>
      </c>
      <c r="Y126" s="241">
        <v>3.9</v>
      </c>
      <c r="Z126" s="235" t="str">
        <f t="shared" si="3"/>
        <v>Monday</v>
      </c>
      <c r="AA126" s="235" t="str">
        <f t="shared" si="4"/>
        <v>March</v>
      </c>
      <c r="AB126" s="235" t="s">
        <v>205</v>
      </c>
      <c r="AC126" s="242">
        <f t="shared" si="5"/>
        <v>6.3583333333333334</v>
      </c>
      <c r="AD126" s="235">
        <f>VLOOKUP(A126,'[5]Daily LDZ Demand'!$A$5:$B$4752,2,FALSE)</f>
        <v>10.220000000000001</v>
      </c>
      <c r="AF126" s="237"/>
      <c r="AG126" s="243">
        <v>13.612500000000001</v>
      </c>
      <c r="AH126" s="243">
        <v>3.5</v>
      </c>
      <c r="AI126" s="243">
        <v>7.3833333333333302</v>
      </c>
      <c r="AJ126" s="243">
        <v>9.3699999999999992</v>
      </c>
      <c r="AK126" s="243">
        <v>8.5458333333333307</v>
      </c>
      <c r="AL126" s="243">
        <v>6.94</v>
      </c>
      <c r="AM126" s="243">
        <v>9.2916666666666696</v>
      </c>
      <c r="AN126" s="243">
        <v>8.0760000000000005</v>
      </c>
      <c r="AO126" s="243">
        <v>8.1333333333333293</v>
      </c>
      <c r="AP126" s="243">
        <v>7.6150000000000002</v>
      </c>
      <c r="AQ126" s="243">
        <v>7.375</v>
      </c>
      <c r="AR126" s="243">
        <v>7.6109999999999998</v>
      </c>
    </row>
    <row r="127" spans="1:44" s="235" customFormat="1" x14ac:dyDescent="0.25">
      <c r="A127" s="240">
        <v>43914</v>
      </c>
      <c r="B127" s="241">
        <v>4.6000000000000005</v>
      </c>
      <c r="C127" s="241">
        <v>5</v>
      </c>
      <c r="D127" s="241">
        <v>7.6</v>
      </c>
      <c r="E127" s="241">
        <v>9.6</v>
      </c>
      <c r="F127" s="241">
        <v>12</v>
      </c>
      <c r="G127" s="241">
        <v>13.4</v>
      </c>
      <c r="H127" s="241">
        <v>14.5</v>
      </c>
      <c r="I127" s="241">
        <v>15.2</v>
      </c>
      <c r="J127" s="241">
        <v>14.9</v>
      </c>
      <c r="K127" s="241">
        <v>14.4</v>
      </c>
      <c r="L127" s="241">
        <v>14.3</v>
      </c>
      <c r="M127" s="241">
        <v>13.5</v>
      </c>
      <c r="N127" s="241">
        <v>11</v>
      </c>
      <c r="O127" s="241">
        <v>8.6</v>
      </c>
      <c r="P127" s="241">
        <v>6.4</v>
      </c>
      <c r="Q127" s="241">
        <v>5.6</v>
      </c>
      <c r="R127" s="241">
        <v>4.8</v>
      </c>
      <c r="S127" s="241">
        <v>3.7</v>
      </c>
      <c r="T127" s="241">
        <v>3.5</v>
      </c>
      <c r="U127" s="241">
        <v>1.8</v>
      </c>
      <c r="V127" s="241">
        <v>0.3</v>
      </c>
      <c r="W127" s="241">
        <v>-0.3</v>
      </c>
      <c r="X127" s="241">
        <v>-0.7</v>
      </c>
      <c r="Y127" s="241">
        <v>-1.7</v>
      </c>
      <c r="Z127" s="235" t="str">
        <f t="shared" si="3"/>
        <v>Tuesday</v>
      </c>
      <c r="AA127" s="235" t="str">
        <f t="shared" si="4"/>
        <v>March</v>
      </c>
      <c r="AB127" s="235" t="s">
        <v>205</v>
      </c>
      <c r="AC127" s="242">
        <f t="shared" si="5"/>
        <v>7.5833333333333348</v>
      </c>
      <c r="AD127" s="235">
        <f>VLOOKUP(A127,'[5]Daily LDZ Demand'!$A$5:$B$4752,2,FALSE)</f>
        <v>8.8000000000000007</v>
      </c>
      <c r="AF127" s="237"/>
      <c r="AG127" s="243">
        <v>13.8</v>
      </c>
      <c r="AH127" s="243">
        <v>3.97</v>
      </c>
      <c r="AI127" s="243">
        <v>10.579166666666699</v>
      </c>
      <c r="AJ127" s="243">
        <v>9.3699999999999992</v>
      </c>
      <c r="AK127" s="243">
        <v>8.6875</v>
      </c>
      <c r="AL127" s="243">
        <v>6.77</v>
      </c>
      <c r="AM127" s="243">
        <v>7.625</v>
      </c>
      <c r="AN127" s="243">
        <v>8.0860000000000003</v>
      </c>
      <c r="AO127" s="243">
        <v>9.6708333333333307</v>
      </c>
      <c r="AP127" s="243">
        <v>7.9290000000000003</v>
      </c>
      <c r="AQ127" s="243">
        <v>9.37916666666667</v>
      </c>
      <c r="AR127" s="243">
        <v>6.9219999999999997</v>
      </c>
    </row>
    <row r="128" spans="1:44" s="235" customFormat="1" x14ac:dyDescent="0.25">
      <c r="A128" s="240">
        <v>43915</v>
      </c>
      <c r="B128" s="241">
        <v>-1.4</v>
      </c>
      <c r="C128" s="241">
        <v>-1.5</v>
      </c>
      <c r="D128" s="241">
        <v>5.5</v>
      </c>
      <c r="E128" s="241">
        <v>8.3000000000000007</v>
      </c>
      <c r="F128" s="241">
        <v>10.1</v>
      </c>
      <c r="G128" s="241">
        <v>11.6</v>
      </c>
      <c r="H128" s="241">
        <v>12.4</v>
      </c>
      <c r="I128" s="241">
        <v>13.3</v>
      </c>
      <c r="J128" s="241">
        <v>14.1</v>
      </c>
      <c r="K128" s="241">
        <v>14.3</v>
      </c>
      <c r="L128" s="241">
        <v>14.2</v>
      </c>
      <c r="M128" s="241">
        <v>13.7</v>
      </c>
      <c r="N128" s="241">
        <v>11.6</v>
      </c>
      <c r="O128" s="241">
        <v>9.1</v>
      </c>
      <c r="P128" s="241">
        <v>6.3</v>
      </c>
      <c r="Q128" s="241">
        <v>5.5</v>
      </c>
      <c r="R128" s="241">
        <v>2.9</v>
      </c>
      <c r="S128" s="241">
        <v>1.7</v>
      </c>
      <c r="T128" s="241">
        <v>1.3</v>
      </c>
      <c r="U128" s="241">
        <v>2.8</v>
      </c>
      <c r="V128" s="241">
        <v>1</v>
      </c>
      <c r="W128" s="241">
        <v>0.8</v>
      </c>
      <c r="X128" s="241">
        <v>-0.2</v>
      </c>
      <c r="Y128" s="241">
        <v>0.9</v>
      </c>
      <c r="Z128" s="235" t="str">
        <f t="shared" si="3"/>
        <v>Wednesday</v>
      </c>
      <c r="AA128" s="235" t="str">
        <f t="shared" si="4"/>
        <v>March</v>
      </c>
      <c r="AB128" s="235" t="s">
        <v>205</v>
      </c>
      <c r="AC128" s="242">
        <f t="shared" si="5"/>
        <v>6.595833333333335</v>
      </c>
      <c r="AD128" s="235">
        <f>VLOOKUP(A128,'[5]Daily LDZ Demand'!$A$5:$B$4752,2,FALSE)</f>
        <v>8.7100000000000009</v>
      </c>
      <c r="AF128" s="237"/>
      <c r="AG128" s="243">
        <v>13.829166666666699</v>
      </c>
      <c r="AH128" s="243">
        <v>5.93</v>
      </c>
      <c r="AI128" s="243">
        <v>7.2916666666666696</v>
      </c>
      <c r="AJ128" s="243">
        <v>10.38</v>
      </c>
      <c r="AK128" s="243">
        <v>10.9416666666667</v>
      </c>
      <c r="AL128" s="243">
        <v>7.04</v>
      </c>
      <c r="AM128" s="243">
        <v>9.4583333333333304</v>
      </c>
      <c r="AN128" s="243">
        <v>9.3810000000000002</v>
      </c>
      <c r="AO128" s="243">
        <v>9.15</v>
      </c>
      <c r="AP128" s="243">
        <v>9.0180000000000007</v>
      </c>
      <c r="AQ128" s="243">
        <v>9.5416666666666696</v>
      </c>
      <c r="AR128" s="243">
        <v>6.165</v>
      </c>
    </row>
    <row r="129" spans="1:44" s="235" customFormat="1" x14ac:dyDescent="0.25">
      <c r="A129" s="240">
        <v>43916</v>
      </c>
      <c r="B129" s="241">
        <v>-0.3</v>
      </c>
      <c r="C129" s="241">
        <v>-0.5</v>
      </c>
      <c r="D129" s="241">
        <v>2</v>
      </c>
      <c r="E129" s="241">
        <v>5.1000000000000005</v>
      </c>
      <c r="F129" s="241">
        <v>8.3000000000000007</v>
      </c>
      <c r="G129" s="241">
        <v>9.8000000000000007</v>
      </c>
      <c r="H129" s="241">
        <v>11.6</v>
      </c>
      <c r="I129" s="241">
        <v>12.7</v>
      </c>
      <c r="J129" s="241">
        <v>13.6</v>
      </c>
      <c r="K129" s="241">
        <v>14.2</v>
      </c>
      <c r="L129" s="241">
        <v>14.2</v>
      </c>
      <c r="M129" s="241">
        <v>13.4</v>
      </c>
      <c r="N129" s="241">
        <v>11.7</v>
      </c>
      <c r="O129" s="241">
        <v>8.1999999999999993</v>
      </c>
      <c r="P129" s="241">
        <v>8.9</v>
      </c>
      <c r="Q129" s="241">
        <v>6.8</v>
      </c>
      <c r="R129" s="241">
        <v>5.5</v>
      </c>
      <c r="S129" s="241">
        <v>5.8</v>
      </c>
      <c r="T129" s="241">
        <v>1.8</v>
      </c>
      <c r="U129" s="241">
        <v>2.6</v>
      </c>
      <c r="V129" s="241">
        <v>1</v>
      </c>
      <c r="W129" s="241">
        <v>1.1000000000000001</v>
      </c>
      <c r="X129" s="241">
        <v>1.3</v>
      </c>
      <c r="Y129" s="241">
        <v>-0.4</v>
      </c>
      <c r="Z129" s="235" t="str">
        <f t="shared" si="3"/>
        <v>Thursday</v>
      </c>
      <c r="AA129" s="235" t="str">
        <f t="shared" si="4"/>
        <v>March</v>
      </c>
      <c r="AB129" s="235" t="s">
        <v>205</v>
      </c>
      <c r="AC129" s="242">
        <f t="shared" si="5"/>
        <v>6.6000000000000014</v>
      </c>
      <c r="AD129" s="235">
        <f>VLOOKUP(A129,'[5]Daily LDZ Demand'!$A$5:$B$4752,2,FALSE)</f>
        <v>9.0299999999999994</v>
      </c>
      <c r="AF129" s="237"/>
      <c r="AG129" s="243">
        <v>13.95</v>
      </c>
      <c r="AH129" s="243">
        <v>7.61</v>
      </c>
      <c r="AI129" s="243">
        <v>8.7416666666666707</v>
      </c>
      <c r="AJ129" s="243">
        <v>7.92</v>
      </c>
      <c r="AK129" s="243">
        <v>9.7125000000000004</v>
      </c>
      <c r="AL129" s="243">
        <v>7.86</v>
      </c>
      <c r="AM129" s="243">
        <v>11.5833333333333</v>
      </c>
      <c r="AN129" s="243">
        <v>8.3030000000000008</v>
      </c>
      <c r="AO129" s="243">
        <v>6.12916666666667</v>
      </c>
      <c r="AP129" s="243">
        <v>8.1720000000000006</v>
      </c>
      <c r="AQ129" s="243">
        <v>9.4749999999999996</v>
      </c>
      <c r="AR129" s="243">
        <v>7.4219999999999997</v>
      </c>
    </row>
    <row r="130" spans="1:44" s="235" customFormat="1" x14ac:dyDescent="0.25">
      <c r="A130" s="240">
        <v>43917</v>
      </c>
      <c r="B130" s="241">
        <v>0.5</v>
      </c>
      <c r="C130" s="241">
        <v>1</v>
      </c>
      <c r="D130" s="241">
        <v>3</v>
      </c>
      <c r="E130" s="241">
        <v>4.9000000000000004</v>
      </c>
      <c r="F130" s="241">
        <v>6.6</v>
      </c>
      <c r="G130" s="241">
        <v>8.9</v>
      </c>
      <c r="H130" s="241">
        <v>10.1</v>
      </c>
      <c r="I130" s="241">
        <v>11.9</v>
      </c>
      <c r="J130" s="241">
        <v>12.1</v>
      </c>
      <c r="K130" s="241">
        <v>12.5</v>
      </c>
      <c r="L130" s="241">
        <v>12.5</v>
      </c>
      <c r="M130" s="241">
        <v>12.1</v>
      </c>
      <c r="N130" s="241">
        <v>10.8</v>
      </c>
      <c r="O130" s="241">
        <v>9</v>
      </c>
      <c r="P130" s="241">
        <v>6.7</v>
      </c>
      <c r="Q130" s="241">
        <v>7.2</v>
      </c>
      <c r="R130" s="241">
        <v>6.1</v>
      </c>
      <c r="S130" s="241">
        <v>5.8</v>
      </c>
      <c r="T130" s="241">
        <v>4.9000000000000004</v>
      </c>
      <c r="U130" s="241">
        <v>4.7</v>
      </c>
      <c r="V130" s="241">
        <v>4.4000000000000004</v>
      </c>
      <c r="W130" s="241">
        <v>4.2</v>
      </c>
      <c r="X130" s="241">
        <v>3.9</v>
      </c>
      <c r="Y130" s="241">
        <v>3.8</v>
      </c>
      <c r="Z130" s="235" t="str">
        <f t="shared" si="3"/>
        <v>Friday</v>
      </c>
      <c r="AA130" s="235" t="str">
        <f t="shared" si="4"/>
        <v>March</v>
      </c>
      <c r="AB130" s="235" t="s">
        <v>205</v>
      </c>
      <c r="AC130" s="242">
        <f t="shared" si="5"/>
        <v>6.9833333333333334</v>
      </c>
      <c r="AD130" s="235">
        <f>VLOOKUP(A130,'[5]Daily LDZ Demand'!$A$5:$B$4752,2,FALSE)</f>
        <v>9.43</v>
      </c>
      <c r="AF130" s="237"/>
      <c r="AG130" s="243">
        <v>14.345833333333299</v>
      </c>
      <c r="AH130" s="243">
        <v>3.1</v>
      </c>
      <c r="AI130" s="243">
        <v>13.324999999999999</v>
      </c>
      <c r="AJ130" s="243">
        <v>6.8</v>
      </c>
      <c r="AK130" s="243">
        <v>7.4458333333333302</v>
      </c>
      <c r="AL130" s="243">
        <v>8.67</v>
      </c>
      <c r="AM130" s="243">
        <v>11.991666666666699</v>
      </c>
      <c r="AN130" s="243">
        <v>7.0960000000000001</v>
      </c>
      <c r="AO130" s="243">
        <v>7.8125</v>
      </c>
      <c r="AP130" s="243">
        <v>9.5410000000000004</v>
      </c>
      <c r="AQ130" s="243">
        <v>7.5</v>
      </c>
      <c r="AR130" s="243">
        <v>7.26</v>
      </c>
    </row>
    <row r="131" spans="1:44" s="235" customFormat="1" x14ac:dyDescent="0.25">
      <c r="A131" s="240">
        <v>43920</v>
      </c>
      <c r="B131" s="241">
        <v>1.7</v>
      </c>
      <c r="C131" s="241">
        <v>2.4</v>
      </c>
      <c r="D131" s="241">
        <v>2.8</v>
      </c>
      <c r="E131" s="241">
        <v>4</v>
      </c>
      <c r="F131" s="241">
        <v>6.1</v>
      </c>
      <c r="G131" s="241">
        <v>6.5</v>
      </c>
      <c r="H131" s="241">
        <v>8.1999999999999993</v>
      </c>
      <c r="I131" s="241">
        <v>8.4</v>
      </c>
      <c r="J131" s="241">
        <v>9.2000000000000011</v>
      </c>
      <c r="K131" s="241">
        <v>8.7000000000000011</v>
      </c>
      <c r="L131" s="241">
        <v>8.1</v>
      </c>
      <c r="M131" s="241">
        <v>8.4</v>
      </c>
      <c r="N131" s="241">
        <v>8.7000000000000011</v>
      </c>
      <c r="O131" s="241">
        <v>7</v>
      </c>
      <c r="P131" s="241">
        <v>6.4</v>
      </c>
      <c r="Q131" s="241">
        <v>6.3</v>
      </c>
      <c r="R131" s="241">
        <v>6.6</v>
      </c>
      <c r="S131" s="241">
        <v>6.9</v>
      </c>
      <c r="T131" s="241">
        <v>6.7</v>
      </c>
      <c r="U131" s="241">
        <v>6.1</v>
      </c>
      <c r="V131" s="241">
        <v>6.2</v>
      </c>
      <c r="W131" s="241">
        <v>6.2</v>
      </c>
      <c r="X131" s="241">
        <v>3.8</v>
      </c>
      <c r="Y131" s="241">
        <v>3.8</v>
      </c>
      <c r="Z131" s="235" t="str">
        <f t="shared" si="3"/>
        <v>Monday</v>
      </c>
      <c r="AA131" s="235" t="str">
        <f t="shared" si="4"/>
        <v>March</v>
      </c>
      <c r="AB131" s="235" t="s">
        <v>205</v>
      </c>
      <c r="AC131" s="242">
        <f t="shared" si="5"/>
        <v>6.2166666666666677</v>
      </c>
      <c r="AD131" s="235">
        <f>VLOOKUP(A131,'[5]Daily LDZ Demand'!$A$5:$B$4752,2,FALSE)</f>
        <v>11.39</v>
      </c>
      <c r="AF131" s="237"/>
      <c r="AG131" s="243">
        <v>14.695833333333301</v>
      </c>
      <c r="AH131" s="243">
        <v>7.6</v>
      </c>
      <c r="AI131" s="243">
        <v>12.875</v>
      </c>
      <c r="AJ131" s="243">
        <v>5.96</v>
      </c>
      <c r="AK131" s="243">
        <v>3.6458333333333299</v>
      </c>
      <c r="AL131" s="243">
        <v>11.32</v>
      </c>
      <c r="AM131" s="243">
        <v>10.6666666666667</v>
      </c>
      <c r="AN131" s="243">
        <v>7.8949999999999996</v>
      </c>
      <c r="AO131" s="243"/>
      <c r="AP131" s="243"/>
      <c r="AQ131" s="243">
        <v>8.9166666666666696</v>
      </c>
      <c r="AR131" s="243">
        <v>6.1059999999999999</v>
      </c>
    </row>
    <row r="132" spans="1:44" s="235" customFormat="1" x14ac:dyDescent="0.25">
      <c r="A132" s="240">
        <v>43921</v>
      </c>
      <c r="B132" s="241">
        <v>3.6</v>
      </c>
      <c r="C132" s="241">
        <v>3.4</v>
      </c>
      <c r="D132" s="241">
        <v>3.3</v>
      </c>
      <c r="E132" s="241">
        <v>5</v>
      </c>
      <c r="F132" s="241">
        <v>5.6</v>
      </c>
      <c r="G132" s="241">
        <v>6.7</v>
      </c>
      <c r="H132" s="241">
        <v>7.5</v>
      </c>
      <c r="I132" s="241">
        <v>8.9</v>
      </c>
      <c r="J132" s="241">
        <v>9</v>
      </c>
      <c r="K132" s="241">
        <v>9.5</v>
      </c>
      <c r="L132" s="241">
        <v>10.1</v>
      </c>
      <c r="M132" s="241">
        <v>10.3</v>
      </c>
      <c r="N132" s="241">
        <v>10.4</v>
      </c>
      <c r="O132" s="241">
        <v>9.3000000000000007</v>
      </c>
      <c r="P132" s="241">
        <v>6</v>
      </c>
      <c r="Q132" s="241">
        <v>5.5</v>
      </c>
      <c r="R132" s="241">
        <v>6</v>
      </c>
      <c r="S132" s="241">
        <v>3</v>
      </c>
      <c r="T132" s="241">
        <v>1.9</v>
      </c>
      <c r="U132" s="241">
        <v>1.3</v>
      </c>
      <c r="V132" s="241">
        <v>0.5</v>
      </c>
      <c r="W132" s="241">
        <v>1.1000000000000001</v>
      </c>
      <c r="X132" s="241">
        <v>0.5</v>
      </c>
      <c r="Y132" s="241">
        <v>-1.3</v>
      </c>
      <c r="Z132" s="235" t="str">
        <f t="shared" si="3"/>
        <v>Tuesday</v>
      </c>
      <c r="AA132" s="235" t="str">
        <f t="shared" si="4"/>
        <v>March</v>
      </c>
      <c r="AB132" s="235" t="s">
        <v>205</v>
      </c>
      <c r="AC132" s="242">
        <f t="shared" si="5"/>
        <v>5.2958333333333325</v>
      </c>
      <c r="AD132" s="235">
        <f>VLOOKUP(A132,'[5]Daily LDZ Demand'!$A$5:$B$4752,2,FALSE)</f>
        <v>10.119999999999999</v>
      </c>
      <c r="AF132" s="237"/>
      <c r="AG132" s="243">
        <v>14.795833333333301</v>
      </c>
      <c r="AH132" s="243">
        <v>6.36</v>
      </c>
      <c r="AI132" s="243"/>
      <c r="AJ132" s="243"/>
      <c r="AK132" s="243"/>
      <c r="AL132" s="243"/>
      <c r="AM132" s="243"/>
      <c r="AN132" s="243"/>
      <c r="AO132" s="243"/>
      <c r="AP132" s="243"/>
      <c r="AQ132" s="243"/>
      <c r="AR132" s="243"/>
    </row>
    <row r="133" spans="1:44" s="235" customFormat="1" x14ac:dyDescent="0.35">
      <c r="A133" s="240">
        <v>44105</v>
      </c>
      <c r="B133" s="241">
        <v>9</v>
      </c>
      <c r="C133" s="241">
        <v>7</v>
      </c>
      <c r="D133" s="241">
        <v>7.5</v>
      </c>
      <c r="E133" s="241">
        <v>9.3000000000000007</v>
      </c>
      <c r="F133" s="241">
        <v>10.3</v>
      </c>
      <c r="G133" s="241">
        <v>11.4</v>
      </c>
      <c r="H133" s="241">
        <v>12.6</v>
      </c>
      <c r="I133" s="241">
        <v>11.8</v>
      </c>
      <c r="J133" s="241">
        <v>13.7</v>
      </c>
      <c r="K133" s="241">
        <v>12</v>
      </c>
      <c r="L133" s="241">
        <v>13.9</v>
      </c>
      <c r="M133" s="241">
        <v>13.1</v>
      </c>
      <c r="N133" s="241">
        <v>12.1</v>
      </c>
      <c r="O133" s="241">
        <v>10.7</v>
      </c>
      <c r="P133" s="241">
        <v>10</v>
      </c>
      <c r="Q133" s="241">
        <v>9.9</v>
      </c>
      <c r="R133" s="241">
        <v>9.9</v>
      </c>
      <c r="S133" s="241">
        <v>10.1</v>
      </c>
      <c r="T133" s="241">
        <v>10.200000000000001</v>
      </c>
      <c r="U133" s="241">
        <v>10.200000000000001</v>
      </c>
      <c r="V133" s="241">
        <v>10.3</v>
      </c>
      <c r="W133" s="241">
        <v>10.4</v>
      </c>
      <c r="X133" s="241">
        <v>10.200000000000001</v>
      </c>
      <c r="Y133" s="241">
        <v>10.6</v>
      </c>
      <c r="Z133" s="235" t="str">
        <f t="shared" ref="Z133:Z196" si="6">TEXT(A133,"dddd")</f>
        <v>Thursday</v>
      </c>
      <c r="AA133" s="235" t="str">
        <f t="shared" ref="AA133:AA196" si="7">TEXT(A133,"mmmm")</f>
        <v>October</v>
      </c>
      <c r="AB133" s="235" t="s">
        <v>204</v>
      </c>
      <c r="AC133" s="242">
        <f t="shared" ref="AC133:AC196" si="8">AVERAGE(B133:Y133)</f>
        <v>10.674999999999999</v>
      </c>
      <c r="AD133" s="235">
        <f>VLOOKUP(A133,'[5]Daily LDZ Demand'!$A$5:$B$4752,2,FALSE)</f>
        <v>6.05</v>
      </c>
      <c r="AF133" s="237"/>
      <c r="AG133"/>
      <c r="AH133"/>
    </row>
    <row r="134" spans="1:44" s="235" customFormat="1" x14ac:dyDescent="0.35">
      <c r="A134" s="240">
        <v>44106</v>
      </c>
      <c r="B134" s="241">
        <v>10.7</v>
      </c>
      <c r="C134" s="241">
        <v>11</v>
      </c>
      <c r="D134" s="241">
        <v>10.8</v>
      </c>
      <c r="E134" s="241">
        <v>11</v>
      </c>
      <c r="F134" s="241">
        <v>11.3</v>
      </c>
      <c r="G134" s="241">
        <v>11.6</v>
      </c>
      <c r="H134" s="241">
        <v>13.8</v>
      </c>
      <c r="I134" s="241">
        <v>15.1</v>
      </c>
      <c r="J134" s="241">
        <v>15.2</v>
      </c>
      <c r="K134" s="241">
        <v>15.4</v>
      </c>
      <c r="L134" s="241">
        <v>15.7</v>
      </c>
      <c r="M134" s="241">
        <v>14.6</v>
      </c>
      <c r="N134" s="241">
        <v>13.1</v>
      </c>
      <c r="O134" s="241">
        <v>12.8</v>
      </c>
      <c r="P134" s="241">
        <v>12.7</v>
      </c>
      <c r="Q134" s="241">
        <v>12.4</v>
      </c>
      <c r="R134" s="241">
        <v>12.3</v>
      </c>
      <c r="S134" s="241">
        <v>12.2</v>
      </c>
      <c r="T134" s="241">
        <v>12.2</v>
      </c>
      <c r="U134" s="241">
        <v>12.5</v>
      </c>
      <c r="V134" s="241">
        <v>12.4</v>
      </c>
      <c r="W134" s="241">
        <v>12.5</v>
      </c>
      <c r="X134" s="241">
        <v>12.7</v>
      </c>
      <c r="Y134" s="241">
        <v>12.8</v>
      </c>
      <c r="Z134" s="235" t="str">
        <f t="shared" si="6"/>
        <v>Friday</v>
      </c>
      <c r="AA134" s="235" t="str">
        <f t="shared" si="7"/>
        <v>October</v>
      </c>
      <c r="AB134" s="235" t="s">
        <v>204</v>
      </c>
      <c r="AC134" s="242">
        <f t="shared" si="8"/>
        <v>12.783333333333331</v>
      </c>
      <c r="AD134" s="235">
        <f>VLOOKUP(A134,'[5]Daily LDZ Demand'!$A$5:$B$4752,2,FALSE)</f>
        <v>7.22</v>
      </c>
      <c r="AF134" s="237"/>
      <c r="AG134"/>
      <c r="AH134"/>
    </row>
    <row r="135" spans="1:44" s="235" customFormat="1" x14ac:dyDescent="0.35">
      <c r="A135" s="240">
        <v>44109</v>
      </c>
      <c r="B135" s="241">
        <v>7.2</v>
      </c>
      <c r="C135" s="241">
        <v>7.4</v>
      </c>
      <c r="D135" s="241">
        <v>7.6</v>
      </c>
      <c r="E135" s="241">
        <v>9</v>
      </c>
      <c r="F135" s="241">
        <v>12.1</v>
      </c>
      <c r="G135" s="241">
        <v>13.6</v>
      </c>
      <c r="H135" s="241">
        <v>14.6</v>
      </c>
      <c r="I135" s="241">
        <v>14.3</v>
      </c>
      <c r="J135" s="241">
        <v>13.8</v>
      </c>
      <c r="K135" s="241">
        <v>14.3</v>
      </c>
      <c r="L135" s="241">
        <v>13.4</v>
      </c>
      <c r="M135" s="241">
        <v>13.5</v>
      </c>
      <c r="N135" s="241">
        <v>12.5</v>
      </c>
      <c r="O135" s="241">
        <v>12.4</v>
      </c>
      <c r="P135" s="241">
        <v>11.7</v>
      </c>
      <c r="Q135" s="241">
        <v>11.6</v>
      </c>
      <c r="R135" s="241">
        <v>11.9</v>
      </c>
      <c r="S135" s="241">
        <v>11.8</v>
      </c>
      <c r="T135" s="241">
        <v>12.4</v>
      </c>
      <c r="U135" s="241">
        <v>12.9</v>
      </c>
      <c r="V135" s="241">
        <v>12.2</v>
      </c>
      <c r="W135" s="241">
        <v>12.2</v>
      </c>
      <c r="X135" s="241">
        <v>11.8</v>
      </c>
      <c r="Y135" s="241">
        <v>11.8</v>
      </c>
      <c r="Z135" s="235" t="str">
        <f t="shared" si="6"/>
        <v>Monday</v>
      </c>
      <c r="AA135" s="235" t="str">
        <f t="shared" si="7"/>
        <v>October</v>
      </c>
      <c r="AB135" s="235" t="s">
        <v>204</v>
      </c>
      <c r="AC135" s="242">
        <f t="shared" si="8"/>
        <v>11.91666666666667</v>
      </c>
      <c r="AD135" s="235">
        <f>VLOOKUP(A135,'[5]Daily LDZ Demand'!$A$5:$B$4752,2,FALSE)</f>
        <v>7.22</v>
      </c>
      <c r="AF135" s="237"/>
      <c r="AG135"/>
      <c r="AH135"/>
    </row>
    <row r="136" spans="1:44" s="235" customFormat="1" x14ac:dyDescent="0.35">
      <c r="A136" s="240">
        <v>44110</v>
      </c>
      <c r="B136" s="241">
        <v>11.6</v>
      </c>
      <c r="C136" s="241">
        <v>11.7</v>
      </c>
      <c r="D136" s="241">
        <v>11.4</v>
      </c>
      <c r="E136" s="241">
        <v>12.3</v>
      </c>
      <c r="F136" s="241">
        <v>13.4</v>
      </c>
      <c r="G136" s="241">
        <v>14.3</v>
      </c>
      <c r="H136" s="241">
        <v>14.7</v>
      </c>
      <c r="I136" s="241">
        <v>13.8</v>
      </c>
      <c r="J136" s="241">
        <v>14</v>
      </c>
      <c r="K136" s="241">
        <v>13.1</v>
      </c>
      <c r="L136" s="241">
        <v>14.7</v>
      </c>
      <c r="M136" s="241">
        <v>13.8</v>
      </c>
      <c r="N136" s="241">
        <v>13.7</v>
      </c>
      <c r="O136" s="241">
        <v>12.8</v>
      </c>
      <c r="P136" s="241">
        <v>11.8</v>
      </c>
      <c r="Q136" s="241">
        <v>10.200000000000001</v>
      </c>
      <c r="R136" s="241">
        <v>11.6</v>
      </c>
      <c r="S136" s="241">
        <v>11.9</v>
      </c>
      <c r="T136" s="241">
        <v>11.2</v>
      </c>
      <c r="U136" s="241">
        <v>10.9</v>
      </c>
      <c r="V136" s="241">
        <v>10.7</v>
      </c>
      <c r="W136" s="241">
        <v>10.4</v>
      </c>
      <c r="X136" s="241">
        <v>10.4</v>
      </c>
      <c r="Y136" s="241">
        <v>10.1</v>
      </c>
      <c r="Z136" s="235" t="str">
        <f t="shared" si="6"/>
        <v>Tuesday</v>
      </c>
      <c r="AA136" s="235" t="str">
        <f t="shared" si="7"/>
        <v>October</v>
      </c>
      <c r="AB136" s="235" t="s">
        <v>204</v>
      </c>
      <c r="AC136" s="242">
        <f t="shared" si="8"/>
        <v>12.270833333333334</v>
      </c>
      <c r="AD136" s="235">
        <f>VLOOKUP(A136,'[5]Daily LDZ Demand'!$A$5:$B$4752,2,FALSE)</f>
        <v>6.77</v>
      </c>
      <c r="AF136" s="237"/>
      <c r="AG136"/>
      <c r="AH136"/>
    </row>
    <row r="137" spans="1:44" s="235" customFormat="1" x14ac:dyDescent="0.35">
      <c r="A137" s="240">
        <v>44111</v>
      </c>
      <c r="B137" s="241">
        <v>8.8000000000000007</v>
      </c>
      <c r="C137" s="241">
        <v>8.9</v>
      </c>
      <c r="D137" s="241">
        <v>9</v>
      </c>
      <c r="E137" s="241">
        <v>10.4</v>
      </c>
      <c r="F137" s="241">
        <v>12.1</v>
      </c>
      <c r="G137" s="241">
        <v>13.5</v>
      </c>
      <c r="H137" s="241">
        <v>14.9</v>
      </c>
      <c r="I137" s="241">
        <v>15</v>
      </c>
      <c r="J137" s="241">
        <v>16.600000000000001</v>
      </c>
      <c r="K137" s="241">
        <v>15.7</v>
      </c>
      <c r="L137" s="241">
        <v>15.4</v>
      </c>
      <c r="M137" s="241">
        <v>14.7</v>
      </c>
      <c r="N137" s="241">
        <v>14</v>
      </c>
      <c r="O137" s="241">
        <v>13.1</v>
      </c>
      <c r="P137" s="241">
        <v>12.9</v>
      </c>
      <c r="Q137" s="241">
        <v>12.4</v>
      </c>
      <c r="R137" s="241">
        <v>13.3</v>
      </c>
      <c r="S137" s="241">
        <v>14.3</v>
      </c>
      <c r="T137" s="241">
        <v>15.1</v>
      </c>
      <c r="U137" s="241">
        <v>15.9</v>
      </c>
      <c r="V137" s="241">
        <v>16</v>
      </c>
      <c r="W137" s="241">
        <v>16.100000000000001</v>
      </c>
      <c r="X137" s="241">
        <v>15.9</v>
      </c>
      <c r="Y137" s="241">
        <v>15.9</v>
      </c>
      <c r="Z137" s="235" t="str">
        <f t="shared" si="6"/>
        <v>Wednesday</v>
      </c>
      <c r="AA137" s="235" t="str">
        <f t="shared" si="7"/>
        <v>October</v>
      </c>
      <c r="AB137" s="235" t="s">
        <v>204</v>
      </c>
      <c r="AC137" s="242">
        <f t="shared" si="8"/>
        <v>13.745833333333332</v>
      </c>
      <c r="AD137" s="235">
        <f>VLOOKUP(A137,'[5]Daily LDZ Demand'!$A$5:$B$4752,2,FALSE)</f>
        <v>6.58</v>
      </c>
      <c r="AF137" s="237"/>
      <c r="AG137"/>
      <c r="AH137"/>
    </row>
    <row r="138" spans="1:44" s="235" customFormat="1" x14ac:dyDescent="0.35">
      <c r="A138" s="240">
        <v>44112</v>
      </c>
      <c r="B138" s="241">
        <v>15.9</v>
      </c>
      <c r="C138" s="241">
        <v>16.399999999999999</v>
      </c>
      <c r="D138" s="241">
        <v>16.2</v>
      </c>
      <c r="E138" s="241">
        <v>16.3</v>
      </c>
      <c r="F138" s="241">
        <v>16.7</v>
      </c>
      <c r="G138" s="241">
        <v>16.600000000000001</v>
      </c>
      <c r="H138" s="241">
        <v>15.4</v>
      </c>
      <c r="I138" s="241">
        <v>15.5</v>
      </c>
      <c r="J138" s="241">
        <v>15.3</v>
      </c>
      <c r="K138" s="241">
        <v>15.2</v>
      </c>
      <c r="L138" s="241">
        <v>14.7</v>
      </c>
      <c r="M138" s="241">
        <v>14.4</v>
      </c>
      <c r="N138" s="241">
        <v>13.7</v>
      </c>
      <c r="O138" s="241">
        <v>12.9</v>
      </c>
      <c r="P138" s="241">
        <v>12.4</v>
      </c>
      <c r="Q138" s="241">
        <v>11.8</v>
      </c>
      <c r="R138" s="241">
        <v>11.2</v>
      </c>
      <c r="S138" s="241">
        <v>10.5</v>
      </c>
      <c r="T138" s="241">
        <v>8.3000000000000007</v>
      </c>
      <c r="U138" s="241">
        <v>8.6</v>
      </c>
      <c r="V138" s="241">
        <v>7</v>
      </c>
      <c r="W138" s="241">
        <v>5.9</v>
      </c>
      <c r="X138" s="241">
        <v>4.5</v>
      </c>
      <c r="Y138" s="241">
        <v>4.5</v>
      </c>
      <c r="Z138" s="235" t="str">
        <f t="shared" si="6"/>
        <v>Thursday</v>
      </c>
      <c r="AA138" s="235" t="str">
        <f t="shared" si="7"/>
        <v>October</v>
      </c>
      <c r="AB138" s="235" t="s">
        <v>204</v>
      </c>
      <c r="AC138" s="242">
        <f t="shared" si="8"/>
        <v>12.495833333333335</v>
      </c>
      <c r="AD138" s="235">
        <f>VLOOKUP(A138,'[5]Daily LDZ Demand'!$A$5:$B$4752,2,FALSE)</f>
        <v>6.1</v>
      </c>
      <c r="AF138" s="237"/>
      <c r="AG138"/>
      <c r="AH138"/>
    </row>
    <row r="139" spans="1:44" s="235" customFormat="1" x14ac:dyDescent="0.35">
      <c r="A139" s="240">
        <v>44113</v>
      </c>
      <c r="B139" s="241">
        <v>5.1000000000000005</v>
      </c>
      <c r="C139" s="241">
        <v>4.5</v>
      </c>
      <c r="D139" s="241">
        <v>3.5</v>
      </c>
      <c r="E139" s="241">
        <v>7.7</v>
      </c>
      <c r="F139" s="241">
        <v>11.5</v>
      </c>
      <c r="G139" s="241">
        <v>12.8</v>
      </c>
      <c r="H139" s="241">
        <v>13.2</v>
      </c>
      <c r="I139" s="241">
        <v>13.5</v>
      </c>
      <c r="J139" s="241">
        <v>13.2</v>
      </c>
      <c r="K139" s="241">
        <v>14</v>
      </c>
      <c r="L139" s="241">
        <v>14</v>
      </c>
      <c r="M139" s="241">
        <v>13.7</v>
      </c>
      <c r="N139" s="241">
        <v>11.8</v>
      </c>
      <c r="O139" s="241">
        <v>10.4</v>
      </c>
      <c r="P139" s="241">
        <v>10.1</v>
      </c>
      <c r="Q139" s="241">
        <v>8.4</v>
      </c>
      <c r="R139" s="241">
        <v>7.4</v>
      </c>
      <c r="S139" s="241">
        <v>6.9</v>
      </c>
      <c r="T139" s="241">
        <v>6.5</v>
      </c>
      <c r="U139" s="241">
        <v>4.6000000000000005</v>
      </c>
      <c r="V139" s="241">
        <v>5.3</v>
      </c>
      <c r="W139" s="241">
        <v>4.0999999999999996</v>
      </c>
      <c r="X139" s="241">
        <v>5.8</v>
      </c>
      <c r="Y139" s="241">
        <v>5.6</v>
      </c>
      <c r="Z139" s="235" t="str">
        <f t="shared" si="6"/>
        <v>Friday</v>
      </c>
      <c r="AA139" s="235" t="str">
        <f t="shared" si="7"/>
        <v>October</v>
      </c>
      <c r="AB139" s="235" t="s">
        <v>204</v>
      </c>
      <c r="AC139" s="242">
        <f t="shared" si="8"/>
        <v>8.9</v>
      </c>
      <c r="AD139" s="235">
        <f>VLOOKUP(A139,'[5]Daily LDZ Demand'!$A$5:$B$4752,2,FALSE)</f>
        <v>7.54</v>
      </c>
      <c r="AF139" s="237"/>
      <c r="AG139"/>
      <c r="AH139"/>
    </row>
    <row r="140" spans="1:44" s="235" customFormat="1" x14ac:dyDescent="0.35">
      <c r="A140" s="240">
        <v>44116</v>
      </c>
      <c r="B140" s="241">
        <v>7.6</v>
      </c>
      <c r="C140" s="241">
        <v>7.5</v>
      </c>
      <c r="D140" s="241">
        <v>7.5</v>
      </c>
      <c r="E140" s="241">
        <v>8.9</v>
      </c>
      <c r="F140" s="241">
        <v>10.6</v>
      </c>
      <c r="G140" s="241">
        <v>12.1</v>
      </c>
      <c r="H140" s="241">
        <v>11</v>
      </c>
      <c r="I140" s="241">
        <v>10.9</v>
      </c>
      <c r="J140" s="241">
        <v>10.8</v>
      </c>
      <c r="K140" s="241">
        <v>11.2</v>
      </c>
      <c r="L140" s="241">
        <v>11.6</v>
      </c>
      <c r="M140" s="241">
        <v>12.3</v>
      </c>
      <c r="N140" s="241">
        <v>12.2</v>
      </c>
      <c r="O140" s="241">
        <v>12</v>
      </c>
      <c r="P140" s="241">
        <v>11.3</v>
      </c>
      <c r="Q140" s="241">
        <v>11.4</v>
      </c>
      <c r="R140" s="241">
        <v>10.5</v>
      </c>
      <c r="S140" s="241">
        <v>9.6</v>
      </c>
      <c r="T140" s="241">
        <v>8.5</v>
      </c>
      <c r="U140" s="241">
        <v>6.5</v>
      </c>
      <c r="V140" s="241">
        <v>7.8</v>
      </c>
      <c r="W140" s="241">
        <v>7.7</v>
      </c>
      <c r="X140" s="241">
        <v>9.1</v>
      </c>
      <c r="Y140" s="241">
        <v>8.5</v>
      </c>
      <c r="Z140" s="235" t="str">
        <f t="shared" si="6"/>
        <v>Monday</v>
      </c>
      <c r="AA140" s="235" t="str">
        <f t="shared" si="7"/>
        <v>October</v>
      </c>
      <c r="AB140" s="235" t="s">
        <v>204</v>
      </c>
      <c r="AC140" s="242">
        <f t="shared" si="8"/>
        <v>9.8791666666666664</v>
      </c>
      <c r="AD140" s="235">
        <f>VLOOKUP(A140,'[5]Daily LDZ Demand'!$A$5:$B$4752,2,FALSE)</f>
        <v>8.2899999999999991</v>
      </c>
      <c r="AF140" s="237"/>
      <c r="AG140"/>
      <c r="AH140"/>
    </row>
    <row r="141" spans="1:44" s="235" customFormat="1" x14ac:dyDescent="0.35">
      <c r="A141" s="240">
        <v>44117</v>
      </c>
      <c r="B141" s="241">
        <v>8.3000000000000007</v>
      </c>
      <c r="C141" s="241">
        <v>7.2</v>
      </c>
      <c r="D141" s="241">
        <v>7.1</v>
      </c>
      <c r="E141" s="241">
        <v>8.1</v>
      </c>
      <c r="F141" s="241">
        <v>10.1</v>
      </c>
      <c r="G141" s="241">
        <v>9.6</v>
      </c>
      <c r="H141" s="241">
        <v>10.8</v>
      </c>
      <c r="I141" s="241">
        <v>10.8</v>
      </c>
      <c r="J141" s="241">
        <v>11.2</v>
      </c>
      <c r="K141" s="241">
        <v>11.3</v>
      </c>
      <c r="L141" s="241">
        <v>11.7</v>
      </c>
      <c r="M141" s="241">
        <v>11.9</v>
      </c>
      <c r="N141" s="241">
        <v>10.9</v>
      </c>
      <c r="O141" s="241">
        <v>10.200000000000001</v>
      </c>
      <c r="P141" s="241">
        <v>9.2000000000000011</v>
      </c>
      <c r="Q141" s="241">
        <v>8</v>
      </c>
      <c r="R141" s="241">
        <v>8.5</v>
      </c>
      <c r="S141" s="241">
        <v>9.4</v>
      </c>
      <c r="T141" s="241">
        <v>9.8000000000000007</v>
      </c>
      <c r="U141" s="241">
        <v>10.1</v>
      </c>
      <c r="V141" s="241">
        <v>10.200000000000001</v>
      </c>
      <c r="W141" s="241">
        <v>9.4</v>
      </c>
      <c r="X141" s="241">
        <v>9</v>
      </c>
      <c r="Y141" s="241">
        <v>8.9</v>
      </c>
      <c r="Z141" s="235" t="str">
        <f t="shared" si="6"/>
        <v>Tuesday</v>
      </c>
      <c r="AA141" s="235" t="str">
        <f t="shared" si="7"/>
        <v>October</v>
      </c>
      <c r="AB141" s="235" t="s">
        <v>204</v>
      </c>
      <c r="AC141" s="242">
        <f t="shared" si="8"/>
        <v>9.6541666666666668</v>
      </c>
      <c r="AD141" s="235">
        <f>VLOOKUP(A141,'[5]Daily LDZ Demand'!$A$5:$B$4752,2,FALSE)</f>
        <v>8.32</v>
      </c>
      <c r="AF141" s="237"/>
      <c r="AG141"/>
      <c r="AH141"/>
    </row>
    <row r="142" spans="1:44" s="235" customFormat="1" x14ac:dyDescent="0.35">
      <c r="A142" s="240">
        <v>44118</v>
      </c>
      <c r="B142" s="241">
        <v>8.7000000000000011</v>
      </c>
      <c r="C142" s="241">
        <v>8.5</v>
      </c>
      <c r="D142" s="241">
        <v>8.6</v>
      </c>
      <c r="E142" s="241">
        <v>9.1</v>
      </c>
      <c r="F142" s="241">
        <v>10.5</v>
      </c>
      <c r="G142" s="241">
        <v>12</v>
      </c>
      <c r="H142" s="241">
        <v>13.1</v>
      </c>
      <c r="I142" s="241">
        <v>14.5</v>
      </c>
      <c r="J142" s="241">
        <v>14</v>
      </c>
      <c r="K142" s="241">
        <v>14.3</v>
      </c>
      <c r="L142" s="241">
        <v>14.4</v>
      </c>
      <c r="M142" s="241">
        <v>14</v>
      </c>
      <c r="N142" s="241">
        <v>12.2</v>
      </c>
      <c r="O142" s="241">
        <v>12.4</v>
      </c>
      <c r="P142" s="241">
        <v>10.4</v>
      </c>
      <c r="Q142" s="241">
        <v>9.8000000000000007</v>
      </c>
      <c r="R142" s="241">
        <v>10</v>
      </c>
      <c r="S142" s="241">
        <v>8.7000000000000011</v>
      </c>
      <c r="T142" s="241">
        <v>8.4</v>
      </c>
      <c r="U142" s="241">
        <v>8.1999999999999993</v>
      </c>
      <c r="V142" s="241">
        <v>7.4</v>
      </c>
      <c r="W142" s="241">
        <v>7</v>
      </c>
      <c r="X142" s="241">
        <v>6.9</v>
      </c>
      <c r="Y142" s="241">
        <v>6.7</v>
      </c>
      <c r="Z142" s="235" t="str">
        <f t="shared" si="6"/>
        <v>Wednesday</v>
      </c>
      <c r="AA142" s="235" t="str">
        <f t="shared" si="7"/>
        <v>October</v>
      </c>
      <c r="AB142" s="235" t="s">
        <v>204</v>
      </c>
      <c r="AC142" s="242">
        <f t="shared" si="8"/>
        <v>10.408333333333333</v>
      </c>
      <c r="AD142" s="235">
        <f>VLOOKUP(A142,'[5]Daily LDZ Demand'!$A$5:$B$4752,2,FALSE)</f>
        <v>7.91</v>
      </c>
      <c r="AF142" s="237"/>
      <c r="AG142"/>
      <c r="AH142"/>
    </row>
    <row r="143" spans="1:44" s="235" customFormat="1" x14ac:dyDescent="0.35">
      <c r="A143" s="240">
        <v>44119</v>
      </c>
      <c r="B143" s="241">
        <v>6.1</v>
      </c>
      <c r="C143" s="241">
        <v>6.6</v>
      </c>
      <c r="D143" s="241">
        <v>6.3</v>
      </c>
      <c r="E143" s="241">
        <v>6.9</v>
      </c>
      <c r="F143" s="241">
        <v>8.8000000000000007</v>
      </c>
      <c r="G143" s="241">
        <v>10.5</v>
      </c>
      <c r="H143" s="241">
        <v>11.9</v>
      </c>
      <c r="I143" s="241">
        <v>11.6</v>
      </c>
      <c r="J143" s="241">
        <v>12.2</v>
      </c>
      <c r="K143" s="241">
        <v>12.5</v>
      </c>
      <c r="L143" s="241">
        <v>12.7</v>
      </c>
      <c r="M143" s="241">
        <v>12.3</v>
      </c>
      <c r="N143" s="241">
        <v>11.1</v>
      </c>
      <c r="O143" s="241">
        <v>9.7000000000000011</v>
      </c>
      <c r="P143" s="241">
        <v>8.5</v>
      </c>
      <c r="Q143" s="241">
        <v>8</v>
      </c>
      <c r="R143" s="241">
        <v>8.4</v>
      </c>
      <c r="S143" s="241">
        <v>7.3</v>
      </c>
      <c r="T143" s="241">
        <v>5.7</v>
      </c>
      <c r="U143" s="241">
        <v>5</v>
      </c>
      <c r="V143" s="241">
        <v>4.4000000000000004</v>
      </c>
      <c r="W143" s="241">
        <v>4</v>
      </c>
      <c r="X143" s="241">
        <v>4.2</v>
      </c>
      <c r="Y143" s="241">
        <v>4.7</v>
      </c>
      <c r="Z143" s="235" t="str">
        <f t="shared" si="6"/>
        <v>Thursday</v>
      </c>
      <c r="AA143" s="235" t="str">
        <f t="shared" si="7"/>
        <v>October</v>
      </c>
      <c r="AB143" s="235" t="s">
        <v>204</v>
      </c>
      <c r="AC143" s="242">
        <f t="shared" si="8"/>
        <v>8.3083333333333318</v>
      </c>
      <c r="AD143" s="235">
        <f>VLOOKUP(A143,'[5]Daily LDZ Demand'!$A$5:$B$4752,2,FALSE)</f>
        <v>8.41</v>
      </c>
      <c r="AF143" s="237"/>
      <c r="AG143"/>
      <c r="AH143"/>
    </row>
    <row r="144" spans="1:44" s="235" customFormat="1" x14ac:dyDescent="0.35">
      <c r="A144" s="240">
        <v>44120</v>
      </c>
      <c r="B144" s="241">
        <v>5</v>
      </c>
      <c r="C144" s="241">
        <v>5.3</v>
      </c>
      <c r="D144" s="241">
        <v>5.5</v>
      </c>
      <c r="E144" s="241">
        <v>6.1</v>
      </c>
      <c r="F144" s="241">
        <v>7.6</v>
      </c>
      <c r="G144" s="241">
        <v>10.4</v>
      </c>
      <c r="H144" s="241">
        <v>11.3</v>
      </c>
      <c r="I144" s="241">
        <v>12.5</v>
      </c>
      <c r="J144" s="241">
        <v>12.3</v>
      </c>
      <c r="K144" s="241">
        <v>12.2</v>
      </c>
      <c r="L144" s="241">
        <v>12.9</v>
      </c>
      <c r="M144" s="241">
        <v>12</v>
      </c>
      <c r="N144" s="241">
        <v>11.4</v>
      </c>
      <c r="O144" s="241">
        <v>10</v>
      </c>
      <c r="P144" s="241">
        <v>7.7</v>
      </c>
      <c r="Q144" s="241">
        <v>6.4</v>
      </c>
      <c r="R144" s="241">
        <v>5</v>
      </c>
      <c r="S144" s="241">
        <v>4.0999999999999996</v>
      </c>
      <c r="T144" s="241">
        <v>3.5</v>
      </c>
      <c r="U144" s="241">
        <v>3.3</v>
      </c>
      <c r="V144" s="241">
        <v>2.1</v>
      </c>
      <c r="W144" s="241">
        <v>1.9</v>
      </c>
      <c r="X144" s="241">
        <v>1.3</v>
      </c>
      <c r="Y144" s="241">
        <v>3.3</v>
      </c>
      <c r="Z144" s="235" t="str">
        <f t="shared" si="6"/>
        <v>Friday</v>
      </c>
      <c r="AA144" s="235" t="str">
        <f t="shared" si="7"/>
        <v>October</v>
      </c>
      <c r="AB144" s="235" t="s">
        <v>204</v>
      </c>
      <c r="AC144" s="242">
        <f t="shared" si="8"/>
        <v>7.2125000000000012</v>
      </c>
      <c r="AD144" s="235">
        <f>VLOOKUP(A144,'[5]Daily LDZ Demand'!$A$5:$B$4752,2,FALSE)</f>
        <v>8.68</v>
      </c>
      <c r="AF144" s="237"/>
      <c r="AG144"/>
      <c r="AH144"/>
    </row>
    <row r="145" spans="1:34" s="235" customFormat="1" x14ac:dyDescent="0.35">
      <c r="A145" s="240">
        <v>44123</v>
      </c>
      <c r="B145" s="241">
        <v>9.3000000000000007</v>
      </c>
      <c r="C145" s="241">
        <v>9</v>
      </c>
      <c r="D145" s="241">
        <v>9.7000000000000011</v>
      </c>
      <c r="E145" s="241">
        <v>10.8</v>
      </c>
      <c r="F145" s="241">
        <v>12.8</v>
      </c>
      <c r="G145" s="241">
        <v>14</v>
      </c>
      <c r="H145" s="241">
        <v>14.5</v>
      </c>
      <c r="I145" s="241">
        <v>14.9</v>
      </c>
      <c r="J145" s="241">
        <v>13.9</v>
      </c>
      <c r="K145" s="241">
        <v>13.6</v>
      </c>
      <c r="L145" s="241">
        <v>13.1</v>
      </c>
      <c r="M145" s="241">
        <v>13</v>
      </c>
      <c r="N145" s="241">
        <v>12.6</v>
      </c>
      <c r="O145" s="241">
        <v>13.1</v>
      </c>
      <c r="P145" s="241">
        <v>13.4</v>
      </c>
      <c r="Q145" s="241">
        <v>13.4</v>
      </c>
      <c r="R145" s="241">
        <v>13.4</v>
      </c>
      <c r="S145" s="241">
        <v>13.8</v>
      </c>
      <c r="T145" s="241">
        <v>12.9</v>
      </c>
      <c r="U145" s="241">
        <v>13.1</v>
      </c>
      <c r="V145" s="241">
        <v>13</v>
      </c>
      <c r="W145" s="241">
        <v>13.7</v>
      </c>
      <c r="X145" s="241">
        <v>14.9</v>
      </c>
      <c r="Y145" s="241">
        <v>14.8</v>
      </c>
      <c r="Z145" s="235" t="str">
        <f t="shared" si="6"/>
        <v>Monday</v>
      </c>
      <c r="AA145" s="235" t="str">
        <f t="shared" si="7"/>
        <v>October</v>
      </c>
      <c r="AB145" s="235" t="s">
        <v>204</v>
      </c>
      <c r="AC145" s="242">
        <f t="shared" si="8"/>
        <v>12.945833333333333</v>
      </c>
      <c r="AD145" s="235">
        <f>VLOOKUP(A145,'[5]Daily LDZ Demand'!$A$5:$B$4752,2,FALSE)</f>
        <v>7.92</v>
      </c>
      <c r="AF145" s="237"/>
      <c r="AG145"/>
      <c r="AH145"/>
    </row>
    <row r="146" spans="1:34" s="235" customFormat="1" x14ac:dyDescent="0.35">
      <c r="A146" s="240">
        <v>44124</v>
      </c>
      <c r="B146" s="241">
        <v>14.8</v>
      </c>
      <c r="C146" s="241">
        <v>15.2</v>
      </c>
      <c r="D146" s="241">
        <v>15.1</v>
      </c>
      <c r="E146" s="241">
        <v>15.2</v>
      </c>
      <c r="F146" s="241">
        <v>15.4</v>
      </c>
      <c r="G146" s="241">
        <v>15.9</v>
      </c>
      <c r="H146" s="241">
        <v>16.5</v>
      </c>
      <c r="I146" s="241">
        <v>16.399999999999999</v>
      </c>
      <c r="J146" s="241">
        <v>16.8</v>
      </c>
      <c r="K146" s="241">
        <v>16.5</v>
      </c>
      <c r="L146" s="241">
        <v>16.399999999999999</v>
      </c>
      <c r="M146" s="241">
        <v>16.399999999999999</v>
      </c>
      <c r="N146" s="241">
        <v>16.2</v>
      </c>
      <c r="O146" s="241">
        <v>15.2</v>
      </c>
      <c r="P146" s="241">
        <v>15.2</v>
      </c>
      <c r="Q146" s="241">
        <v>15</v>
      </c>
      <c r="R146" s="241">
        <v>14.6</v>
      </c>
      <c r="S146" s="241">
        <v>14.4</v>
      </c>
      <c r="T146" s="241">
        <v>14.9</v>
      </c>
      <c r="U146" s="241">
        <v>15.2</v>
      </c>
      <c r="V146" s="241">
        <v>15.4</v>
      </c>
      <c r="W146" s="241">
        <v>14.9</v>
      </c>
      <c r="X146" s="241">
        <v>14.5</v>
      </c>
      <c r="Y146" s="241">
        <v>14.4</v>
      </c>
      <c r="Z146" s="235" t="str">
        <f t="shared" si="6"/>
        <v>Tuesday</v>
      </c>
      <c r="AA146" s="235" t="str">
        <f t="shared" si="7"/>
        <v>October</v>
      </c>
      <c r="AB146" s="235" t="s">
        <v>204</v>
      </c>
      <c r="AC146" s="242">
        <f t="shared" si="8"/>
        <v>15.437499999999995</v>
      </c>
      <c r="AD146" s="235">
        <f>VLOOKUP(A146,'[5]Daily LDZ Demand'!$A$5:$B$4752,2,FALSE)</f>
        <v>6.48</v>
      </c>
      <c r="AF146" s="237"/>
      <c r="AG146"/>
      <c r="AH146"/>
    </row>
    <row r="147" spans="1:34" s="235" customFormat="1" x14ac:dyDescent="0.35">
      <c r="A147" s="240">
        <v>44125</v>
      </c>
      <c r="B147" s="241">
        <v>14.4</v>
      </c>
      <c r="C147" s="241">
        <v>13.5</v>
      </c>
      <c r="D147" s="241">
        <v>13.7</v>
      </c>
      <c r="E147" s="241">
        <v>14</v>
      </c>
      <c r="F147" s="241">
        <v>14.2</v>
      </c>
      <c r="G147" s="241">
        <v>14.3</v>
      </c>
      <c r="H147" s="241">
        <v>14.8</v>
      </c>
      <c r="I147" s="241">
        <v>15.1</v>
      </c>
      <c r="J147" s="241">
        <v>15.3</v>
      </c>
      <c r="K147" s="241">
        <v>16.2</v>
      </c>
      <c r="L147" s="241">
        <v>16.100000000000001</v>
      </c>
      <c r="M147" s="241">
        <v>14.7</v>
      </c>
      <c r="N147" s="241">
        <v>14.2</v>
      </c>
      <c r="O147" s="241">
        <v>14.2</v>
      </c>
      <c r="P147" s="241">
        <v>14.2</v>
      </c>
      <c r="Q147" s="241">
        <v>13.5</v>
      </c>
      <c r="R147" s="241">
        <v>12.6</v>
      </c>
      <c r="S147" s="241">
        <v>12.9</v>
      </c>
      <c r="T147" s="241">
        <v>12.3</v>
      </c>
      <c r="U147" s="241">
        <v>12.6</v>
      </c>
      <c r="V147" s="241">
        <v>12.2</v>
      </c>
      <c r="W147" s="241">
        <v>11</v>
      </c>
      <c r="X147" s="241">
        <v>12.6</v>
      </c>
      <c r="Y147" s="241">
        <v>12.5</v>
      </c>
      <c r="Z147" s="235" t="str">
        <f t="shared" si="6"/>
        <v>Wednesday</v>
      </c>
      <c r="AA147" s="235" t="str">
        <f t="shared" si="7"/>
        <v>October</v>
      </c>
      <c r="AB147" s="235" t="s">
        <v>204</v>
      </c>
      <c r="AC147" s="242">
        <f t="shared" si="8"/>
        <v>13.795833333333333</v>
      </c>
      <c r="AD147" s="235">
        <f>VLOOKUP(A147,'[5]Daily LDZ Demand'!$A$5:$B$4752,2,FALSE)</f>
        <v>6.36</v>
      </c>
      <c r="AF147" s="237"/>
      <c r="AG147"/>
      <c r="AH147"/>
    </row>
    <row r="148" spans="1:34" s="235" customFormat="1" x14ac:dyDescent="0.35">
      <c r="A148" s="240">
        <v>44126</v>
      </c>
      <c r="B148" s="241">
        <v>12.6</v>
      </c>
      <c r="C148" s="241">
        <v>11.7</v>
      </c>
      <c r="D148" s="241">
        <v>11</v>
      </c>
      <c r="E148" s="241">
        <v>11.5</v>
      </c>
      <c r="F148" s="241">
        <v>11.6</v>
      </c>
      <c r="G148" s="241">
        <v>11.7</v>
      </c>
      <c r="H148" s="241">
        <v>13.2</v>
      </c>
      <c r="I148" s="241">
        <v>13.5</v>
      </c>
      <c r="J148" s="241">
        <v>13</v>
      </c>
      <c r="K148" s="241">
        <v>13.2</v>
      </c>
      <c r="L148" s="241">
        <v>13</v>
      </c>
      <c r="M148" s="241">
        <v>12.9</v>
      </c>
      <c r="N148" s="241">
        <v>12.7</v>
      </c>
      <c r="O148" s="241">
        <v>12.1</v>
      </c>
      <c r="P148" s="241">
        <v>11.7</v>
      </c>
      <c r="Q148" s="241">
        <v>11.1</v>
      </c>
      <c r="R148" s="241">
        <v>10.5</v>
      </c>
      <c r="S148" s="241">
        <v>9.9</v>
      </c>
      <c r="T148" s="241">
        <v>9.9</v>
      </c>
      <c r="U148" s="241">
        <v>11.7</v>
      </c>
      <c r="V148" s="241">
        <v>11.6</v>
      </c>
      <c r="W148" s="241">
        <v>13.3</v>
      </c>
      <c r="X148" s="241">
        <v>11.7</v>
      </c>
      <c r="Y148" s="241">
        <v>11.5</v>
      </c>
      <c r="Z148" s="235" t="str">
        <f t="shared" si="6"/>
        <v>Thursday</v>
      </c>
      <c r="AA148" s="235" t="str">
        <f t="shared" si="7"/>
        <v>October</v>
      </c>
      <c r="AB148" s="235" t="s">
        <v>204</v>
      </c>
      <c r="AC148" s="242">
        <f t="shared" si="8"/>
        <v>11.941666666666665</v>
      </c>
      <c r="AD148" s="235">
        <f>VLOOKUP(A148,'[5]Daily LDZ Demand'!$A$5:$B$4752,2,FALSE)</f>
        <v>6.84</v>
      </c>
      <c r="AF148" s="237"/>
      <c r="AG148"/>
      <c r="AH148"/>
    </row>
    <row r="149" spans="1:34" s="235" customFormat="1" x14ac:dyDescent="0.35">
      <c r="A149" s="240">
        <v>44127</v>
      </c>
      <c r="B149" s="241">
        <v>11.4</v>
      </c>
      <c r="C149" s="241">
        <v>9.2000000000000011</v>
      </c>
      <c r="D149" s="241">
        <v>10.3</v>
      </c>
      <c r="E149" s="241">
        <v>11.5</v>
      </c>
      <c r="F149" s="241">
        <v>13.1</v>
      </c>
      <c r="G149" s="241">
        <v>12.7</v>
      </c>
      <c r="H149" s="241">
        <v>13</v>
      </c>
      <c r="I149" s="241">
        <v>13.3</v>
      </c>
      <c r="J149" s="241">
        <v>13.3</v>
      </c>
      <c r="K149" s="241">
        <v>13.4</v>
      </c>
      <c r="L149" s="241">
        <v>13.7</v>
      </c>
      <c r="M149" s="241">
        <v>12.8</v>
      </c>
      <c r="N149" s="241">
        <v>11.5</v>
      </c>
      <c r="O149" s="241">
        <v>9.6</v>
      </c>
      <c r="P149" s="241">
        <v>7.6</v>
      </c>
      <c r="Q149" s="241">
        <v>7.4</v>
      </c>
      <c r="R149" s="241">
        <v>6.8</v>
      </c>
      <c r="S149" s="241">
        <v>6.9</v>
      </c>
      <c r="T149" s="241">
        <v>9</v>
      </c>
      <c r="U149" s="241">
        <v>8.1</v>
      </c>
      <c r="V149" s="241">
        <v>7.4</v>
      </c>
      <c r="W149" s="241">
        <v>7</v>
      </c>
      <c r="X149" s="241">
        <v>7.6</v>
      </c>
      <c r="Y149" s="241">
        <v>11.7</v>
      </c>
      <c r="Z149" s="235" t="str">
        <f t="shared" si="6"/>
        <v>Friday</v>
      </c>
      <c r="AA149" s="235" t="str">
        <f t="shared" si="7"/>
        <v>October</v>
      </c>
      <c r="AB149" s="235" t="s">
        <v>204</v>
      </c>
      <c r="AC149" s="242">
        <f t="shared" si="8"/>
        <v>10.345833333333333</v>
      </c>
      <c r="AD149" s="235">
        <f>VLOOKUP(A149,'[5]Daily LDZ Demand'!$A$5:$B$4752,2,FALSE)</f>
        <v>7.37</v>
      </c>
      <c r="AF149" s="237"/>
      <c r="AG149"/>
      <c r="AH149"/>
    </row>
    <row r="150" spans="1:34" s="235" customFormat="1" x14ac:dyDescent="0.35">
      <c r="A150" s="240">
        <v>44130</v>
      </c>
      <c r="B150" s="241">
        <v>7.1</v>
      </c>
      <c r="C150" s="241">
        <v>8</v>
      </c>
      <c r="D150" s="241">
        <v>9.8000000000000007</v>
      </c>
      <c r="E150" s="241">
        <v>10.9</v>
      </c>
      <c r="F150" s="241">
        <v>10.5</v>
      </c>
      <c r="G150" s="241">
        <v>12.5</v>
      </c>
      <c r="H150" s="241">
        <v>12.8</v>
      </c>
      <c r="I150" s="241">
        <v>12.8</v>
      </c>
      <c r="J150" s="241">
        <v>12.5</v>
      </c>
      <c r="K150" s="241">
        <v>12.8</v>
      </c>
      <c r="L150" s="241">
        <v>10.7</v>
      </c>
      <c r="M150" s="241">
        <v>10</v>
      </c>
      <c r="N150" s="241">
        <v>9.3000000000000007</v>
      </c>
      <c r="O150" s="241">
        <v>9.1</v>
      </c>
      <c r="P150" s="241">
        <v>8.9</v>
      </c>
      <c r="Q150" s="241">
        <v>8.5</v>
      </c>
      <c r="R150" s="241">
        <v>8.6</v>
      </c>
      <c r="S150" s="241">
        <v>8.4</v>
      </c>
      <c r="T150" s="241">
        <v>8.6</v>
      </c>
      <c r="U150" s="241">
        <v>8.1</v>
      </c>
      <c r="V150" s="241">
        <v>8.4</v>
      </c>
      <c r="W150" s="241">
        <v>9.1</v>
      </c>
      <c r="X150" s="241">
        <v>9.6</v>
      </c>
      <c r="Y150" s="241">
        <v>9.4</v>
      </c>
      <c r="Z150" s="235" t="str">
        <f t="shared" si="6"/>
        <v>Monday</v>
      </c>
      <c r="AA150" s="235" t="str">
        <f t="shared" si="7"/>
        <v>October</v>
      </c>
      <c r="AB150" s="235" t="s">
        <v>204</v>
      </c>
      <c r="AC150" s="242">
        <f t="shared" si="8"/>
        <v>9.85</v>
      </c>
      <c r="AD150" s="235">
        <f>VLOOKUP(A150,'[5]Daily LDZ Demand'!$A$5:$B$4752,2,FALSE)</f>
        <v>8.7200000000000006</v>
      </c>
      <c r="AF150" s="237"/>
      <c r="AG150"/>
      <c r="AH150"/>
    </row>
    <row r="151" spans="1:34" s="235" customFormat="1" x14ac:dyDescent="0.35">
      <c r="A151" s="240">
        <v>44131</v>
      </c>
      <c r="B151" s="241">
        <v>9.5</v>
      </c>
      <c r="C151" s="241">
        <v>9.7000000000000011</v>
      </c>
      <c r="D151" s="241">
        <v>10.6</v>
      </c>
      <c r="E151" s="241">
        <v>11.8</v>
      </c>
      <c r="F151" s="241">
        <v>12.7</v>
      </c>
      <c r="G151" s="241">
        <v>13.7</v>
      </c>
      <c r="H151" s="241">
        <v>14.9</v>
      </c>
      <c r="I151" s="241">
        <v>14.9</v>
      </c>
      <c r="J151" s="241">
        <v>12.9</v>
      </c>
      <c r="K151" s="241">
        <v>13.6</v>
      </c>
      <c r="L151" s="241">
        <v>12.4</v>
      </c>
      <c r="M151" s="241">
        <v>11.3</v>
      </c>
      <c r="N151" s="241">
        <v>10.5</v>
      </c>
      <c r="O151" s="241">
        <v>10</v>
      </c>
      <c r="P151" s="241">
        <v>8.9</v>
      </c>
      <c r="Q151" s="241">
        <v>10.1</v>
      </c>
      <c r="R151" s="241">
        <v>9.7000000000000011</v>
      </c>
      <c r="S151" s="241">
        <v>8.3000000000000007</v>
      </c>
      <c r="T151" s="241">
        <v>9.2000000000000011</v>
      </c>
      <c r="U151" s="241">
        <v>9.5</v>
      </c>
      <c r="V151" s="241">
        <v>9.4</v>
      </c>
      <c r="W151" s="241">
        <v>9.6</v>
      </c>
      <c r="X151" s="241">
        <v>8.5</v>
      </c>
      <c r="Y151" s="241">
        <v>9.2000000000000011</v>
      </c>
      <c r="Z151" s="235" t="str">
        <f t="shared" si="6"/>
        <v>Tuesday</v>
      </c>
      <c r="AA151" s="235" t="str">
        <f t="shared" si="7"/>
        <v>October</v>
      </c>
      <c r="AB151" s="235" t="s">
        <v>204</v>
      </c>
      <c r="AC151" s="242">
        <f t="shared" si="8"/>
        <v>10.870833333333335</v>
      </c>
      <c r="AD151" s="235">
        <f>VLOOKUP(A151,'[5]Daily LDZ Demand'!$A$5:$B$4752,2,FALSE)</f>
        <v>8.81</v>
      </c>
      <c r="AF151" s="237"/>
      <c r="AG151"/>
      <c r="AH151"/>
    </row>
    <row r="152" spans="1:34" s="235" customFormat="1" x14ac:dyDescent="0.35">
      <c r="A152" s="240">
        <v>44132</v>
      </c>
      <c r="B152" s="241">
        <v>10.3</v>
      </c>
      <c r="C152" s="241">
        <v>10.1</v>
      </c>
      <c r="D152" s="241">
        <v>10.5</v>
      </c>
      <c r="E152" s="241">
        <v>11.3</v>
      </c>
      <c r="F152" s="241">
        <v>12</v>
      </c>
      <c r="G152" s="241">
        <v>12.4</v>
      </c>
      <c r="H152" s="241">
        <v>12.1</v>
      </c>
      <c r="I152" s="241">
        <v>12.9</v>
      </c>
      <c r="J152" s="241">
        <v>9.8000000000000007</v>
      </c>
      <c r="K152" s="241">
        <v>10.7</v>
      </c>
      <c r="L152" s="241">
        <v>11</v>
      </c>
      <c r="M152" s="241">
        <v>10.6</v>
      </c>
      <c r="N152" s="241">
        <v>9.4</v>
      </c>
      <c r="O152" s="241">
        <v>7.2</v>
      </c>
      <c r="P152" s="241">
        <v>9.7000000000000011</v>
      </c>
      <c r="Q152" s="241">
        <v>9.1</v>
      </c>
      <c r="R152" s="241">
        <v>9.1</v>
      </c>
      <c r="S152" s="241">
        <v>8.7000000000000011</v>
      </c>
      <c r="T152" s="241">
        <v>9.8000000000000007</v>
      </c>
      <c r="U152" s="241">
        <v>9.8000000000000007</v>
      </c>
      <c r="V152" s="241">
        <v>9.2000000000000011</v>
      </c>
      <c r="W152" s="241">
        <v>9.7000000000000011</v>
      </c>
      <c r="X152" s="241">
        <v>9.3000000000000007</v>
      </c>
      <c r="Y152" s="241">
        <v>10.5</v>
      </c>
      <c r="Z152" s="235" t="str">
        <f t="shared" si="6"/>
        <v>Wednesday</v>
      </c>
      <c r="AA152" s="235" t="str">
        <f t="shared" si="7"/>
        <v>October</v>
      </c>
      <c r="AB152" s="235" t="s">
        <v>204</v>
      </c>
      <c r="AC152" s="242">
        <f t="shared" si="8"/>
        <v>10.216666666666667</v>
      </c>
      <c r="AD152" s="235">
        <f>VLOOKUP(A152,'[5]Daily LDZ Demand'!$A$5:$B$4752,2,FALSE)</f>
        <v>9.68</v>
      </c>
      <c r="AF152" s="237"/>
      <c r="AG152"/>
      <c r="AH152"/>
    </row>
    <row r="153" spans="1:34" s="235" customFormat="1" x14ac:dyDescent="0.35">
      <c r="A153" s="240">
        <v>44133</v>
      </c>
      <c r="B153" s="241">
        <v>11.3</v>
      </c>
      <c r="C153" s="241">
        <v>11.2</v>
      </c>
      <c r="D153" s="241">
        <v>11.6</v>
      </c>
      <c r="E153" s="241">
        <v>12.9</v>
      </c>
      <c r="F153" s="241">
        <v>13.5</v>
      </c>
      <c r="G153" s="241">
        <v>14.4</v>
      </c>
      <c r="H153" s="241">
        <v>14.5</v>
      </c>
      <c r="I153" s="241">
        <v>14.8</v>
      </c>
      <c r="J153" s="241">
        <v>15</v>
      </c>
      <c r="K153" s="241">
        <v>15</v>
      </c>
      <c r="L153" s="241">
        <v>14.6</v>
      </c>
      <c r="M153" s="241">
        <v>14.6</v>
      </c>
      <c r="N153" s="241">
        <v>14.4</v>
      </c>
      <c r="O153" s="241">
        <v>14.6</v>
      </c>
      <c r="P153" s="241">
        <v>14.8</v>
      </c>
      <c r="Q153" s="241">
        <v>14.7</v>
      </c>
      <c r="R153" s="241">
        <v>14.6</v>
      </c>
      <c r="S153" s="241">
        <v>14.6</v>
      </c>
      <c r="T153" s="241">
        <v>14.7</v>
      </c>
      <c r="U153" s="241">
        <v>14.8</v>
      </c>
      <c r="V153" s="241">
        <v>14.8</v>
      </c>
      <c r="W153" s="241">
        <v>14.9</v>
      </c>
      <c r="X153" s="241">
        <v>15</v>
      </c>
      <c r="Y153" s="241">
        <v>15.2</v>
      </c>
      <c r="Z153" s="235" t="str">
        <f t="shared" si="6"/>
        <v>Thursday</v>
      </c>
      <c r="AA153" s="235" t="str">
        <f t="shared" si="7"/>
        <v>October</v>
      </c>
      <c r="AB153" s="235" t="s">
        <v>204</v>
      </c>
      <c r="AC153" s="242">
        <f t="shared" si="8"/>
        <v>14.187499999999998</v>
      </c>
      <c r="AD153" s="235">
        <f>VLOOKUP(A153,'[5]Daily LDZ Demand'!$A$5:$B$4752,2,FALSE)</f>
        <v>8.68</v>
      </c>
      <c r="AF153" s="237"/>
      <c r="AG153"/>
      <c r="AH153"/>
    </row>
    <row r="154" spans="1:34" s="235" customFormat="1" x14ac:dyDescent="0.35">
      <c r="A154" s="240">
        <v>44134</v>
      </c>
      <c r="B154" s="241">
        <v>15</v>
      </c>
      <c r="C154" s="241">
        <v>14.8</v>
      </c>
      <c r="D154" s="241">
        <v>15.1</v>
      </c>
      <c r="E154" s="241">
        <v>15</v>
      </c>
      <c r="F154" s="241">
        <v>15.9</v>
      </c>
      <c r="G154" s="241">
        <v>16.2</v>
      </c>
      <c r="H154" s="241">
        <v>17.3</v>
      </c>
      <c r="I154" s="241">
        <v>16.5</v>
      </c>
      <c r="J154" s="241">
        <v>16.2</v>
      </c>
      <c r="K154" s="241">
        <v>15.7</v>
      </c>
      <c r="L154" s="241">
        <v>15.3</v>
      </c>
      <c r="M154" s="241">
        <v>15</v>
      </c>
      <c r="N154" s="241">
        <v>14.7</v>
      </c>
      <c r="O154" s="241">
        <v>14.6</v>
      </c>
      <c r="P154" s="241">
        <v>14.5</v>
      </c>
      <c r="Q154" s="241">
        <v>14.4</v>
      </c>
      <c r="R154" s="241">
        <v>14.5</v>
      </c>
      <c r="S154" s="241">
        <v>14.4</v>
      </c>
      <c r="T154" s="241">
        <v>14.3</v>
      </c>
      <c r="U154" s="241">
        <v>14.2</v>
      </c>
      <c r="V154" s="241">
        <v>14.2</v>
      </c>
      <c r="W154" s="241">
        <v>14.3</v>
      </c>
      <c r="X154" s="241">
        <v>14.2</v>
      </c>
      <c r="Y154" s="241">
        <v>14.2</v>
      </c>
      <c r="Z154" s="235" t="str">
        <f t="shared" si="6"/>
        <v>Friday</v>
      </c>
      <c r="AA154" s="235" t="str">
        <f t="shared" si="7"/>
        <v>October</v>
      </c>
      <c r="AB154" s="235" t="s">
        <v>204</v>
      </c>
      <c r="AC154" s="242">
        <f t="shared" si="8"/>
        <v>15.02083333333333</v>
      </c>
      <c r="AD154" s="235">
        <f>VLOOKUP(A154,'[5]Daily LDZ Demand'!$A$5:$B$4752,2,FALSE)</f>
        <v>7.11</v>
      </c>
      <c r="AF154" s="237"/>
      <c r="AG154"/>
      <c r="AH154"/>
    </row>
    <row r="155" spans="1:34" s="235" customFormat="1" x14ac:dyDescent="0.35">
      <c r="A155" s="240">
        <v>44137</v>
      </c>
      <c r="B155" s="241">
        <v>16.100000000000001</v>
      </c>
      <c r="C155" s="241">
        <v>15.7</v>
      </c>
      <c r="D155" s="241">
        <v>11.8</v>
      </c>
      <c r="E155" s="241">
        <v>11.5</v>
      </c>
      <c r="F155" s="241">
        <v>12.2</v>
      </c>
      <c r="G155" s="241">
        <v>12.9</v>
      </c>
      <c r="H155" s="241">
        <v>13.5</v>
      </c>
      <c r="I155" s="241">
        <v>13.7</v>
      </c>
      <c r="J155" s="241">
        <v>11.8</v>
      </c>
      <c r="K155" s="241">
        <v>13</v>
      </c>
      <c r="L155" s="241">
        <v>10.4</v>
      </c>
      <c r="M155" s="241">
        <v>9.9</v>
      </c>
      <c r="N155" s="241">
        <v>9.5</v>
      </c>
      <c r="O155" s="241">
        <v>9.5</v>
      </c>
      <c r="P155" s="241">
        <v>8.8000000000000007</v>
      </c>
      <c r="Q155" s="241">
        <v>7</v>
      </c>
      <c r="R155" s="241">
        <v>7.1</v>
      </c>
      <c r="S155" s="241">
        <v>7.4</v>
      </c>
      <c r="T155" s="241">
        <v>7.7</v>
      </c>
      <c r="U155" s="241">
        <v>7.2</v>
      </c>
      <c r="V155" s="241">
        <v>8.5</v>
      </c>
      <c r="W155" s="241">
        <v>6.9</v>
      </c>
      <c r="X155" s="241">
        <v>6.1</v>
      </c>
      <c r="Y155" s="241">
        <v>5.9</v>
      </c>
      <c r="Z155" s="235" t="str">
        <f t="shared" si="6"/>
        <v>Monday</v>
      </c>
      <c r="AA155" s="235" t="str">
        <f t="shared" si="7"/>
        <v>November</v>
      </c>
      <c r="AB155" s="235" t="s">
        <v>204</v>
      </c>
      <c r="AC155" s="242">
        <f t="shared" si="8"/>
        <v>10.170833333333333</v>
      </c>
      <c r="AD155" s="235">
        <f>VLOOKUP(A155,'[5]Daily LDZ Demand'!$A$5:$B$4752,2,FALSE)</f>
        <v>7.93</v>
      </c>
      <c r="AF155" s="237"/>
      <c r="AG155"/>
      <c r="AH155"/>
    </row>
    <row r="156" spans="1:34" s="235" customFormat="1" x14ac:dyDescent="0.35">
      <c r="A156" s="240">
        <v>44138</v>
      </c>
      <c r="B156" s="241">
        <v>5.9</v>
      </c>
      <c r="C156" s="241">
        <v>5.5</v>
      </c>
      <c r="D156" s="241">
        <v>5.7</v>
      </c>
      <c r="E156" s="241">
        <v>7.1</v>
      </c>
      <c r="F156" s="241">
        <v>7.9</v>
      </c>
      <c r="G156" s="241">
        <v>9.2000000000000011</v>
      </c>
      <c r="H156" s="241">
        <v>10.6</v>
      </c>
      <c r="I156" s="241">
        <v>10.5</v>
      </c>
      <c r="J156" s="241">
        <v>10.7</v>
      </c>
      <c r="K156" s="241">
        <v>9.5</v>
      </c>
      <c r="L156" s="241">
        <v>9</v>
      </c>
      <c r="M156" s="241">
        <v>6.7</v>
      </c>
      <c r="N156" s="241">
        <v>6.7</v>
      </c>
      <c r="O156" s="241">
        <v>6.3</v>
      </c>
      <c r="P156" s="241">
        <v>5.3</v>
      </c>
      <c r="Q156" s="241">
        <v>4.2</v>
      </c>
      <c r="R156" s="241">
        <v>3.9</v>
      </c>
      <c r="S156" s="241">
        <v>2.8</v>
      </c>
      <c r="T156" s="241">
        <v>2</v>
      </c>
      <c r="U156" s="241">
        <v>1.3</v>
      </c>
      <c r="V156" s="241">
        <v>1</v>
      </c>
      <c r="W156" s="241">
        <v>0.6</v>
      </c>
      <c r="X156" s="241">
        <v>0</v>
      </c>
      <c r="Y156" s="241">
        <v>-1.2</v>
      </c>
      <c r="Z156" s="235" t="str">
        <f t="shared" si="6"/>
        <v>Tuesday</v>
      </c>
      <c r="AA156" s="235" t="str">
        <f t="shared" si="7"/>
        <v>November</v>
      </c>
      <c r="AB156" s="235" t="s">
        <v>204</v>
      </c>
      <c r="AC156" s="242">
        <f t="shared" si="8"/>
        <v>5.4666666666666677</v>
      </c>
      <c r="AD156" s="235">
        <f>VLOOKUP(A156,'[5]Daily LDZ Demand'!$A$5:$B$4752,2,FALSE)</f>
        <v>10.3</v>
      </c>
      <c r="AF156" s="237"/>
      <c r="AG156"/>
      <c r="AH156"/>
    </row>
    <row r="157" spans="1:34" s="235" customFormat="1" x14ac:dyDescent="0.35">
      <c r="A157" s="240">
        <v>44139</v>
      </c>
      <c r="B157" s="241">
        <v>-1.1000000000000001</v>
      </c>
      <c r="C157" s="241">
        <v>-1</v>
      </c>
      <c r="D157" s="241">
        <v>-1</v>
      </c>
      <c r="E157" s="241">
        <v>-0.1</v>
      </c>
      <c r="F157" s="241">
        <v>1.8</v>
      </c>
      <c r="G157" s="241">
        <v>4.3</v>
      </c>
      <c r="H157" s="241">
        <v>7.5</v>
      </c>
      <c r="I157" s="241">
        <v>9.7000000000000011</v>
      </c>
      <c r="J157" s="241">
        <v>10.5</v>
      </c>
      <c r="K157" s="241">
        <v>10.5</v>
      </c>
      <c r="L157" s="241">
        <v>10.200000000000001</v>
      </c>
      <c r="M157" s="241">
        <v>7.4</v>
      </c>
      <c r="N157" s="241">
        <v>5.2</v>
      </c>
      <c r="O157" s="241">
        <v>3.4</v>
      </c>
      <c r="P157" s="241">
        <v>2.8</v>
      </c>
      <c r="Q157" s="241">
        <v>1.8</v>
      </c>
      <c r="R157" s="241">
        <v>1.5</v>
      </c>
      <c r="S157" s="241">
        <v>0.8</v>
      </c>
      <c r="T157" s="241">
        <v>0.1</v>
      </c>
      <c r="U157" s="241">
        <v>0</v>
      </c>
      <c r="V157" s="241">
        <v>-0.4</v>
      </c>
      <c r="W157" s="241">
        <v>-0.9</v>
      </c>
      <c r="X157" s="241">
        <v>-0.5</v>
      </c>
      <c r="Y157" s="241">
        <v>-1</v>
      </c>
      <c r="Z157" s="235" t="str">
        <f t="shared" si="6"/>
        <v>Wednesday</v>
      </c>
      <c r="AA157" s="235" t="str">
        <f t="shared" si="7"/>
        <v>November</v>
      </c>
      <c r="AB157" s="235" t="s">
        <v>204</v>
      </c>
      <c r="AC157" s="242">
        <f t="shared" si="8"/>
        <v>2.9791666666666661</v>
      </c>
      <c r="AD157" s="235">
        <f>VLOOKUP(A157,'[5]Daily LDZ Demand'!$A$5:$B$4752,2,FALSE)</f>
        <v>11.15</v>
      </c>
      <c r="AF157" s="237"/>
      <c r="AG157"/>
      <c r="AH157"/>
    </row>
    <row r="158" spans="1:34" s="235" customFormat="1" x14ac:dyDescent="0.35">
      <c r="A158" s="240">
        <v>44140</v>
      </c>
      <c r="B158" s="241">
        <v>-1.1000000000000001</v>
      </c>
      <c r="C158" s="241">
        <v>-1.1000000000000001</v>
      </c>
      <c r="D158" s="241">
        <v>-0.9</v>
      </c>
      <c r="E158" s="241">
        <v>0.1</v>
      </c>
      <c r="F158" s="241">
        <v>1.8</v>
      </c>
      <c r="G158" s="241">
        <v>4.8</v>
      </c>
      <c r="H158" s="241">
        <v>7.8</v>
      </c>
      <c r="I158" s="241">
        <v>10.6</v>
      </c>
      <c r="J158" s="241">
        <v>9.7000000000000011</v>
      </c>
      <c r="K158" s="241">
        <v>11.8</v>
      </c>
      <c r="L158" s="241">
        <v>9.3000000000000007</v>
      </c>
      <c r="M158" s="241">
        <v>7.7</v>
      </c>
      <c r="N158" s="241">
        <v>5.9</v>
      </c>
      <c r="O158" s="241">
        <v>5</v>
      </c>
      <c r="P158" s="241">
        <v>3.1</v>
      </c>
      <c r="Q158" s="241">
        <v>2.4</v>
      </c>
      <c r="R158" s="241">
        <v>2.1</v>
      </c>
      <c r="S158" s="241">
        <v>3.8</v>
      </c>
      <c r="T158" s="241">
        <v>3.9</v>
      </c>
      <c r="U158" s="241">
        <v>2.9</v>
      </c>
      <c r="V158" s="241">
        <v>2.5</v>
      </c>
      <c r="W158" s="241">
        <v>2.2000000000000002</v>
      </c>
      <c r="X158" s="241">
        <v>1.5</v>
      </c>
      <c r="Y158" s="241">
        <v>1.9</v>
      </c>
      <c r="Z158" s="235" t="str">
        <f t="shared" si="6"/>
        <v>Thursday</v>
      </c>
      <c r="AA158" s="235" t="str">
        <f t="shared" si="7"/>
        <v>November</v>
      </c>
      <c r="AB158" s="235" t="s">
        <v>204</v>
      </c>
      <c r="AC158" s="242">
        <f t="shared" si="8"/>
        <v>4.0708333333333337</v>
      </c>
      <c r="AD158" s="235">
        <f>VLOOKUP(A158,'[5]Daily LDZ Demand'!$A$5:$B$4752,2,FALSE)</f>
        <v>11.26</v>
      </c>
      <c r="AF158" s="237"/>
      <c r="AG158"/>
      <c r="AH158"/>
    </row>
    <row r="159" spans="1:34" s="235" customFormat="1" x14ac:dyDescent="0.35">
      <c r="A159" s="240">
        <v>44141</v>
      </c>
      <c r="B159" s="241">
        <v>-1.9</v>
      </c>
      <c r="C159" s="241">
        <v>-1.6</v>
      </c>
      <c r="D159" s="241">
        <v>2</v>
      </c>
      <c r="E159" s="241">
        <v>5.6</v>
      </c>
      <c r="F159" s="241">
        <v>7.9</v>
      </c>
      <c r="G159" s="241">
        <v>9.8000000000000007</v>
      </c>
      <c r="H159" s="241">
        <v>11.3</v>
      </c>
      <c r="I159" s="241">
        <v>12</v>
      </c>
      <c r="J159" s="241">
        <v>12.8</v>
      </c>
      <c r="K159" s="241">
        <v>12.8</v>
      </c>
      <c r="L159" s="241">
        <v>11.7</v>
      </c>
      <c r="M159" s="241">
        <v>9</v>
      </c>
      <c r="N159" s="241">
        <v>8.3000000000000007</v>
      </c>
      <c r="O159" s="241">
        <v>8.9</v>
      </c>
      <c r="P159" s="241">
        <v>7.8</v>
      </c>
      <c r="Q159" s="241">
        <v>7.9</v>
      </c>
      <c r="R159" s="241">
        <v>8.8000000000000007</v>
      </c>
      <c r="S159" s="241">
        <v>8.3000000000000007</v>
      </c>
      <c r="T159" s="241">
        <v>7.4</v>
      </c>
      <c r="U159" s="241">
        <v>7.9</v>
      </c>
      <c r="V159" s="241">
        <v>7.7</v>
      </c>
      <c r="W159" s="241">
        <v>7.9</v>
      </c>
      <c r="X159" s="241">
        <v>8.1999999999999993</v>
      </c>
      <c r="Y159" s="241">
        <v>8</v>
      </c>
      <c r="Z159" s="235" t="str">
        <f t="shared" si="6"/>
        <v>Friday</v>
      </c>
      <c r="AA159" s="235" t="str">
        <f t="shared" si="7"/>
        <v>November</v>
      </c>
      <c r="AB159" s="235" t="s">
        <v>204</v>
      </c>
      <c r="AC159" s="242">
        <f t="shared" si="8"/>
        <v>7.8541666666666679</v>
      </c>
      <c r="AD159" s="235">
        <f>VLOOKUP(A159,'[5]Daily LDZ Demand'!$A$5:$B$4752,2,FALSE)</f>
        <v>10.9</v>
      </c>
      <c r="AF159" s="237"/>
      <c r="AG159"/>
      <c r="AH159"/>
    </row>
    <row r="160" spans="1:34" s="235" customFormat="1" x14ac:dyDescent="0.35">
      <c r="A160" s="240">
        <v>44144</v>
      </c>
      <c r="B160" s="241">
        <v>12.8</v>
      </c>
      <c r="C160" s="241">
        <v>13.5</v>
      </c>
      <c r="D160" s="241">
        <v>13.7</v>
      </c>
      <c r="E160" s="241">
        <v>14.3</v>
      </c>
      <c r="F160" s="241">
        <v>15.6</v>
      </c>
      <c r="G160" s="241">
        <v>15.7</v>
      </c>
      <c r="H160" s="241">
        <v>14.3</v>
      </c>
      <c r="I160" s="241">
        <v>15.5</v>
      </c>
      <c r="J160" s="241">
        <v>15.4</v>
      </c>
      <c r="K160" s="241">
        <v>14.7</v>
      </c>
      <c r="L160" s="241">
        <v>14.3</v>
      </c>
      <c r="M160" s="241">
        <v>13.7</v>
      </c>
      <c r="N160" s="241">
        <v>13.5</v>
      </c>
      <c r="O160" s="241">
        <v>13.3</v>
      </c>
      <c r="P160" s="241">
        <v>12.2</v>
      </c>
      <c r="Q160" s="241">
        <v>12.1</v>
      </c>
      <c r="R160" s="241">
        <v>11.7</v>
      </c>
      <c r="S160" s="241">
        <v>12.4</v>
      </c>
      <c r="T160" s="241">
        <v>12.3</v>
      </c>
      <c r="U160" s="241">
        <v>12.5</v>
      </c>
      <c r="V160" s="241">
        <v>12.4</v>
      </c>
      <c r="W160" s="241">
        <v>12.1</v>
      </c>
      <c r="X160" s="241">
        <v>10.3</v>
      </c>
      <c r="Y160" s="241">
        <v>11.2</v>
      </c>
      <c r="Z160" s="235" t="str">
        <f t="shared" si="6"/>
        <v>Monday</v>
      </c>
      <c r="AA160" s="235" t="str">
        <f t="shared" si="7"/>
        <v>November</v>
      </c>
      <c r="AB160" s="235" t="s">
        <v>204</v>
      </c>
      <c r="AC160" s="242">
        <f t="shared" si="8"/>
        <v>13.312499999999998</v>
      </c>
      <c r="AD160" s="235">
        <f>VLOOKUP(A160,'[5]Daily LDZ Demand'!$A$5:$B$4752,2,FALSE)</f>
        <v>7.54</v>
      </c>
      <c r="AF160" s="237"/>
      <c r="AG160"/>
      <c r="AH160"/>
    </row>
    <row r="161" spans="1:34" s="235" customFormat="1" x14ac:dyDescent="0.35">
      <c r="A161" s="240">
        <v>44145</v>
      </c>
      <c r="B161" s="241">
        <v>11.8</v>
      </c>
      <c r="C161" s="241">
        <v>10.9</v>
      </c>
      <c r="D161" s="241">
        <v>10.6</v>
      </c>
      <c r="E161" s="241">
        <v>11.1</v>
      </c>
      <c r="F161" s="241">
        <v>12.7</v>
      </c>
      <c r="G161" s="241">
        <v>13.4</v>
      </c>
      <c r="H161" s="241">
        <v>13.7</v>
      </c>
      <c r="I161" s="241">
        <v>15.2</v>
      </c>
      <c r="J161" s="241">
        <v>14.1</v>
      </c>
      <c r="K161" s="241">
        <v>13.8</v>
      </c>
      <c r="L161" s="241">
        <v>11.9</v>
      </c>
      <c r="M161" s="241">
        <v>11.8</v>
      </c>
      <c r="N161" s="241">
        <v>11.1</v>
      </c>
      <c r="O161" s="241">
        <v>10</v>
      </c>
      <c r="P161" s="241">
        <v>9.8000000000000007</v>
      </c>
      <c r="Q161" s="241">
        <v>9.7000000000000011</v>
      </c>
      <c r="R161" s="241">
        <v>9.9</v>
      </c>
      <c r="S161" s="241">
        <v>9.3000000000000007</v>
      </c>
      <c r="T161" s="241">
        <v>10.200000000000001</v>
      </c>
      <c r="U161" s="241">
        <v>9.5</v>
      </c>
      <c r="V161" s="241">
        <v>9.7000000000000011</v>
      </c>
      <c r="W161" s="241">
        <v>9.4</v>
      </c>
      <c r="X161" s="241">
        <v>9.2000000000000011</v>
      </c>
      <c r="Y161" s="241">
        <v>10.5</v>
      </c>
      <c r="Z161" s="235" t="str">
        <f t="shared" si="6"/>
        <v>Tuesday</v>
      </c>
      <c r="AA161" s="235" t="str">
        <f t="shared" si="7"/>
        <v>November</v>
      </c>
      <c r="AB161" s="235" t="s">
        <v>204</v>
      </c>
      <c r="AC161" s="242">
        <f t="shared" si="8"/>
        <v>11.220833333333333</v>
      </c>
      <c r="AD161" s="235">
        <f>VLOOKUP(A161,'[5]Daily LDZ Demand'!$A$5:$B$4752,2,FALSE)</f>
        <v>7.65</v>
      </c>
      <c r="AF161" s="237"/>
      <c r="AG161"/>
      <c r="AH161"/>
    </row>
    <row r="162" spans="1:34" s="235" customFormat="1" x14ac:dyDescent="0.35">
      <c r="A162" s="240">
        <v>44146</v>
      </c>
      <c r="B162" s="241">
        <v>11.1</v>
      </c>
      <c r="C162" s="241">
        <v>12.1</v>
      </c>
      <c r="D162" s="241">
        <v>13</v>
      </c>
      <c r="E162" s="241">
        <v>13.1</v>
      </c>
      <c r="F162" s="241">
        <v>13.5</v>
      </c>
      <c r="G162" s="241">
        <v>13.6</v>
      </c>
      <c r="H162" s="241">
        <v>13.4</v>
      </c>
      <c r="I162" s="241">
        <v>13.1</v>
      </c>
      <c r="J162" s="241">
        <v>13.4</v>
      </c>
      <c r="K162" s="241">
        <v>13.7</v>
      </c>
      <c r="L162" s="241">
        <v>13.6</v>
      </c>
      <c r="M162" s="241">
        <v>13.5</v>
      </c>
      <c r="N162" s="241">
        <v>13.4</v>
      </c>
      <c r="O162" s="241">
        <v>13.2</v>
      </c>
      <c r="P162" s="241">
        <v>13.1</v>
      </c>
      <c r="Q162" s="241">
        <v>12.5</v>
      </c>
      <c r="R162" s="241">
        <v>11.2</v>
      </c>
      <c r="S162" s="241">
        <v>10.8</v>
      </c>
      <c r="T162" s="241">
        <v>10.3</v>
      </c>
      <c r="U162" s="241">
        <v>10</v>
      </c>
      <c r="V162" s="241">
        <v>10.200000000000001</v>
      </c>
      <c r="W162" s="241">
        <v>10.3</v>
      </c>
      <c r="X162" s="241">
        <v>9.9</v>
      </c>
      <c r="Y162" s="241">
        <v>9.5</v>
      </c>
      <c r="Z162" s="235" t="str">
        <f t="shared" si="6"/>
        <v>Wednesday</v>
      </c>
      <c r="AA162" s="235" t="str">
        <f t="shared" si="7"/>
        <v>November</v>
      </c>
      <c r="AB162" s="235" t="s">
        <v>204</v>
      </c>
      <c r="AC162" s="242">
        <f t="shared" si="8"/>
        <v>12.145833333333334</v>
      </c>
      <c r="AD162" s="235">
        <f>VLOOKUP(A162,'[5]Daily LDZ Demand'!$A$5:$B$4752,2,FALSE)</f>
        <v>8.5299999999999994</v>
      </c>
      <c r="AF162" s="237"/>
      <c r="AG162"/>
      <c r="AH162"/>
    </row>
    <row r="163" spans="1:34" s="235" customFormat="1" x14ac:dyDescent="0.35">
      <c r="A163" s="240">
        <v>44147</v>
      </c>
      <c r="B163" s="241">
        <v>9.8000000000000007</v>
      </c>
      <c r="C163" s="241">
        <v>9.3000000000000007</v>
      </c>
      <c r="D163" s="241">
        <v>7.8</v>
      </c>
      <c r="E163" s="241">
        <v>9.2000000000000011</v>
      </c>
      <c r="F163" s="241">
        <v>10.8</v>
      </c>
      <c r="G163" s="241">
        <v>12</v>
      </c>
      <c r="H163" s="241">
        <v>13.2</v>
      </c>
      <c r="I163" s="241">
        <v>12.8</v>
      </c>
      <c r="J163" s="241">
        <v>13.1</v>
      </c>
      <c r="K163" s="241">
        <v>12.4</v>
      </c>
      <c r="L163" s="241">
        <v>12.2</v>
      </c>
      <c r="M163" s="241">
        <v>11.4</v>
      </c>
      <c r="N163" s="241">
        <v>11.9</v>
      </c>
      <c r="O163" s="241">
        <v>11.5</v>
      </c>
      <c r="P163" s="241">
        <v>11.9</v>
      </c>
      <c r="Q163" s="241">
        <v>11.8</v>
      </c>
      <c r="R163" s="241">
        <v>12.3</v>
      </c>
      <c r="S163" s="241">
        <v>12.4</v>
      </c>
      <c r="T163" s="241">
        <v>12.5</v>
      </c>
      <c r="U163" s="241">
        <v>12.7</v>
      </c>
      <c r="V163" s="241">
        <v>11.9</v>
      </c>
      <c r="W163" s="241">
        <v>12.1</v>
      </c>
      <c r="X163" s="241">
        <v>12.3</v>
      </c>
      <c r="Y163" s="241">
        <v>12.5</v>
      </c>
      <c r="Z163" s="235" t="str">
        <f t="shared" si="6"/>
        <v>Thursday</v>
      </c>
      <c r="AA163" s="235" t="str">
        <f t="shared" si="7"/>
        <v>November</v>
      </c>
      <c r="AB163" s="235" t="s">
        <v>204</v>
      </c>
      <c r="AC163" s="242">
        <f t="shared" si="8"/>
        <v>11.658333333333333</v>
      </c>
      <c r="AD163" s="235">
        <f>VLOOKUP(A163,'[5]Daily LDZ Demand'!$A$5:$B$4752,2,FALSE)</f>
        <v>8.77</v>
      </c>
      <c r="AF163" s="237"/>
      <c r="AG163"/>
      <c r="AH163"/>
    </row>
    <row r="164" spans="1:34" s="235" customFormat="1" x14ac:dyDescent="0.35">
      <c r="A164" s="240">
        <v>44148</v>
      </c>
      <c r="B164" s="241">
        <v>12.9</v>
      </c>
      <c r="C164" s="241">
        <v>9.5</v>
      </c>
      <c r="D164" s="241">
        <v>8.8000000000000007</v>
      </c>
      <c r="E164" s="241">
        <v>9</v>
      </c>
      <c r="F164" s="241">
        <v>10.1</v>
      </c>
      <c r="G164" s="241">
        <v>11.5</v>
      </c>
      <c r="H164" s="241">
        <v>12.1</v>
      </c>
      <c r="I164" s="241">
        <v>11.9</v>
      </c>
      <c r="J164" s="241">
        <v>11.9</v>
      </c>
      <c r="K164" s="241">
        <v>12</v>
      </c>
      <c r="L164" s="241">
        <v>10.9</v>
      </c>
      <c r="M164" s="241">
        <v>9.4</v>
      </c>
      <c r="N164" s="241">
        <v>9.4</v>
      </c>
      <c r="O164" s="241">
        <v>9.9</v>
      </c>
      <c r="P164" s="241">
        <v>9.2000000000000011</v>
      </c>
      <c r="Q164" s="241">
        <v>8.9</v>
      </c>
      <c r="R164" s="241">
        <v>9</v>
      </c>
      <c r="S164" s="241">
        <v>9.3000000000000007</v>
      </c>
      <c r="T164" s="241">
        <v>10.200000000000001</v>
      </c>
      <c r="U164" s="241">
        <v>10.200000000000001</v>
      </c>
      <c r="V164" s="241">
        <v>10</v>
      </c>
      <c r="W164" s="241">
        <v>10.4</v>
      </c>
      <c r="X164" s="241">
        <v>11.8</v>
      </c>
      <c r="Y164" s="241">
        <v>14.2</v>
      </c>
      <c r="Z164" s="235" t="str">
        <f t="shared" si="6"/>
        <v>Friday</v>
      </c>
      <c r="AA164" s="235" t="str">
        <f t="shared" si="7"/>
        <v>November</v>
      </c>
      <c r="AB164" s="235" t="s">
        <v>204</v>
      </c>
      <c r="AC164" s="242">
        <f t="shared" si="8"/>
        <v>10.520833333333334</v>
      </c>
      <c r="AD164" s="235">
        <f>VLOOKUP(A164,'[5]Daily LDZ Demand'!$A$5:$B$4752,2,FALSE)</f>
        <v>8.76</v>
      </c>
      <c r="AF164" s="237"/>
      <c r="AG164"/>
      <c r="AH164"/>
    </row>
    <row r="165" spans="1:34" s="235" customFormat="1" x14ac:dyDescent="0.35">
      <c r="A165" s="240">
        <v>44151</v>
      </c>
      <c r="B165" s="241">
        <v>9.9</v>
      </c>
      <c r="C165" s="241">
        <v>10.4</v>
      </c>
      <c r="D165" s="241">
        <v>9.3000000000000007</v>
      </c>
      <c r="E165" s="241">
        <v>9.8000000000000007</v>
      </c>
      <c r="F165" s="241">
        <v>10.200000000000001</v>
      </c>
      <c r="G165" s="241">
        <v>10.200000000000001</v>
      </c>
      <c r="H165" s="241">
        <v>11.7</v>
      </c>
      <c r="I165" s="241">
        <v>11.8</v>
      </c>
      <c r="J165" s="241">
        <v>12</v>
      </c>
      <c r="K165" s="241">
        <v>12</v>
      </c>
      <c r="L165" s="241">
        <v>12</v>
      </c>
      <c r="M165" s="241">
        <v>11.9</v>
      </c>
      <c r="N165" s="241">
        <v>12.6</v>
      </c>
      <c r="O165" s="241">
        <v>12.9</v>
      </c>
      <c r="P165" s="241">
        <v>13.1</v>
      </c>
      <c r="Q165" s="241">
        <v>12.7</v>
      </c>
      <c r="R165" s="241">
        <v>13.3</v>
      </c>
      <c r="S165" s="241">
        <v>13</v>
      </c>
      <c r="T165" s="241">
        <v>13</v>
      </c>
      <c r="U165" s="241">
        <v>12.9</v>
      </c>
      <c r="V165" s="241">
        <v>12.4</v>
      </c>
      <c r="W165" s="241">
        <v>12</v>
      </c>
      <c r="X165" s="241">
        <v>12.4</v>
      </c>
      <c r="Y165" s="241">
        <v>12.5</v>
      </c>
      <c r="Z165" s="235" t="str">
        <f t="shared" si="6"/>
        <v>Monday</v>
      </c>
      <c r="AA165" s="235" t="str">
        <f t="shared" si="7"/>
        <v>November</v>
      </c>
      <c r="AB165" s="235" t="s">
        <v>204</v>
      </c>
      <c r="AC165" s="242">
        <f t="shared" si="8"/>
        <v>11.833333333333334</v>
      </c>
      <c r="AD165" s="235">
        <f>VLOOKUP(A165,'[5]Daily LDZ Demand'!$A$5:$B$4752,2,FALSE)</f>
        <v>9.77</v>
      </c>
      <c r="AF165" s="237"/>
      <c r="AG165"/>
      <c r="AH165"/>
    </row>
    <row r="166" spans="1:34" s="235" customFormat="1" x14ac:dyDescent="0.35">
      <c r="A166" s="240">
        <v>44152</v>
      </c>
      <c r="B166" s="241">
        <v>12.1</v>
      </c>
      <c r="C166" s="241">
        <v>12.6</v>
      </c>
      <c r="D166" s="241">
        <v>12.4</v>
      </c>
      <c r="E166" s="241">
        <v>12.8</v>
      </c>
      <c r="F166" s="241">
        <v>13.1</v>
      </c>
      <c r="G166" s="241">
        <v>13.8</v>
      </c>
      <c r="H166" s="241">
        <v>14</v>
      </c>
      <c r="I166" s="241">
        <v>14.1</v>
      </c>
      <c r="J166" s="241">
        <v>13.5</v>
      </c>
      <c r="K166" s="241">
        <v>13.2</v>
      </c>
      <c r="L166" s="241">
        <v>12.8</v>
      </c>
      <c r="M166" s="241">
        <v>12.8</v>
      </c>
      <c r="N166" s="241">
        <v>12.5</v>
      </c>
      <c r="O166" s="241">
        <v>13.2</v>
      </c>
      <c r="P166" s="241">
        <v>13.1</v>
      </c>
      <c r="Q166" s="241">
        <v>13.1</v>
      </c>
      <c r="R166" s="241">
        <v>13.2</v>
      </c>
      <c r="S166" s="241">
        <v>13.2</v>
      </c>
      <c r="T166" s="241">
        <v>13.1</v>
      </c>
      <c r="U166" s="241">
        <v>12.9</v>
      </c>
      <c r="V166" s="241">
        <v>12.7</v>
      </c>
      <c r="W166" s="241">
        <v>12.9</v>
      </c>
      <c r="X166" s="241">
        <v>13.1</v>
      </c>
      <c r="Y166" s="241">
        <v>12.9</v>
      </c>
      <c r="Z166" s="235" t="str">
        <f t="shared" si="6"/>
        <v>Tuesday</v>
      </c>
      <c r="AA166" s="235" t="str">
        <f t="shared" si="7"/>
        <v>November</v>
      </c>
      <c r="AB166" s="235" t="s">
        <v>204</v>
      </c>
      <c r="AC166" s="242">
        <f t="shared" si="8"/>
        <v>13.045833333333329</v>
      </c>
      <c r="AD166" s="235">
        <f>VLOOKUP(A166,'[5]Daily LDZ Demand'!$A$5:$B$4752,2,FALSE)</f>
        <v>8.5399999999999991</v>
      </c>
      <c r="AF166" s="237"/>
      <c r="AG166"/>
      <c r="AH166"/>
    </row>
    <row r="167" spans="1:34" s="235" customFormat="1" x14ac:dyDescent="0.35">
      <c r="A167" s="240">
        <v>44153</v>
      </c>
      <c r="B167" s="241">
        <v>12.9</v>
      </c>
      <c r="C167" s="241">
        <v>13.1</v>
      </c>
      <c r="D167" s="241">
        <v>13</v>
      </c>
      <c r="E167" s="241">
        <v>13.4</v>
      </c>
      <c r="F167" s="241">
        <v>13.7</v>
      </c>
      <c r="G167" s="241">
        <v>12.9</v>
      </c>
      <c r="H167" s="241">
        <v>13.5</v>
      </c>
      <c r="I167" s="241">
        <v>14.5</v>
      </c>
      <c r="J167" s="241">
        <v>14.6</v>
      </c>
      <c r="K167" s="241">
        <v>11.9</v>
      </c>
      <c r="L167" s="241">
        <v>11.5</v>
      </c>
      <c r="M167" s="241">
        <v>10.1</v>
      </c>
      <c r="N167" s="241">
        <v>8.7000000000000011</v>
      </c>
      <c r="O167" s="241">
        <v>8.6</v>
      </c>
      <c r="P167" s="241">
        <v>8.3000000000000007</v>
      </c>
      <c r="Q167" s="241">
        <v>7.7</v>
      </c>
      <c r="R167" s="241">
        <v>8.1</v>
      </c>
      <c r="S167" s="241">
        <v>8.1</v>
      </c>
      <c r="T167" s="241">
        <v>8.6</v>
      </c>
      <c r="U167" s="241">
        <v>9.7000000000000011</v>
      </c>
      <c r="V167" s="241">
        <v>9.9</v>
      </c>
      <c r="W167" s="241">
        <v>9.6</v>
      </c>
      <c r="X167" s="241">
        <v>9.1</v>
      </c>
      <c r="Y167" s="241">
        <v>9.3000000000000007</v>
      </c>
      <c r="Z167" s="235" t="str">
        <f t="shared" si="6"/>
        <v>Wednesday</v>
      </c>
      <c r="AA167" s="235" t="str">
        <f t="shared" si="7"/>
        <v>November</v>
      </c>
      <c r="AB167" s="235" t="s">
        <v>204</v>
      </c>
      <c r="AC167" s="242">
        <f t="shared" si="8"/>
        <v>10.866666666666665</v>
      </c>
      <c r="AD167" s="235">
        <f>VLOOKUP(A167,'[5]Daily LDZ Demand'!$A$5:$B$4752,2,FALSE)</f>
        <v>9.01</v>
      </c>
      <c r="AF167" s="237"/>
      <c r="AG167"/>
      <c r="AH167"/>
    </row>
    <row r="168" spans="1:34" s="235" customFormat="1" x14ac:dyDescent="0.35">
      <c r="A168" s="240">
        <v>44154</v>
      </c>
      <c r="B168" s="241">
        <v>9.6</v>
      </c>
      <c r="C168" s="241">
        <v>9.5</v>
      </c>
      <c r="D168" s="241">
        <v>9.6</v>
      </c>
      <c r="E168" s="241">
        <v>8.8000000000000007</v>
      </c>
      <c r="F168" s="241">
        <v>9.7000000000000011</v>
      </c>
      <c r="G168" s="241">
        <v>10.3</v>
      </c>
      <c r="H168" s="241">
        <v>10.4</v>
      </c>
      <c r="I168" s="241">
        <v>11</v>
      </c>
      <c r="J168" s="241">
        <v>8.8000000000000007</v>
      </c>
      <c r="K168" s="241">
        <v>9.3000000000000007</v>
      </c>
      <c r="L168" s="241">
        <v>8.1999999999999993</v>
      </c>
      <c r="M168" s="241">
        <v>6.7</v>
      </c>
      <c r="N168" s="241">
        <v>5.9</v>
      </c>
      <c r="O168" s="241">
        <v>5.6</v>
      </c>
      <c r="P168" s="241">
        <v>4.5</v>
      </c>
      <c r="Q168" s="241">
        <v>2.8</v>
      </c>
      <c r="R168" s="241">
        <v>2</v>
      </c>
      <c r="S168" s="241">
        <v>1.5</v>
      </c>
      <c r="T168" s="241">
        <v>0.8</v>
      </c>
      <c r="U168" s="241">
        <v>0.6</v>
      </c>
      <c r="V168" s="241">
        <v>1.4</v>
      </c>
      <c r="W168" s="241">
        <v>1.5</v>
      </c>
      <c r="X168" s="241">
        <v>2.2000000000000002</v>
      </c>
      <c r="Y168" s="241">
        <v>2.5</v>
      </c>
      <c r="Z168" s="235" t="str">
        <f t="shared" si="6"/>
        <v>Thursday</v>
      </c>
      <c r="AA168" s="235" t="str">
        <f t="shared" si="7"/>
        <v>November</v>
      </c>
      <c r="AB168" s="235" t="s">
        <v>204</v>
      </c>
      <c r="AC168" s="242">
        <f t="shared" si="8"/>
        <v>5.9666666666666677</v>
      </c>
      <c r="AD168" s="235">
        <f>VLOOKUP(A168,'[5]Daily LDZ Demand'!$A$5:$B$4752,2,FALSE)</f>
        <v>10.65</v>
      </c>
      <c r="AF168" s="237"/>
      <c r="AG168"/>
      <c r="AH168"/>
    </row>
    <row r="169" spans="1:34" s="235" customFormat="1" x14ac:dyDescent="0.35">
      <c r="A169" s="240">
        <v>44155</v>
      </c>
      <c r="B169" s="241">
        <v>3.3</v>
      </c>
      <c r="C169" s="241">
        <v>4.5</v>
      </c>
      <c r="D169" s="241">
        <v>8.1</v>
      </c>
      <c r="E169" s="241">
        <v>8.1999999999999993</v>
      </c>
      <c r="F169" s="241">
        <v>9</v>
      </c>
      <c r="G169" s="241">
        <v>9.5</v>
      </c>
      <c r="H169" s="241">
        <v>9.7000000000000011</v>
      </c>
      <c r="I169" s="241">
        <v>10</v>
      </c>
      <c r="J169" s="241">
        <v>10.5</v>
      </c>
      <c r="K169" s="241">
        <v>10.5</v>
      </c>
      <c r="L169" s="241">
        <v>10.5</v>
      </c>
      <c r="M169" s="241">
        <v>10.5</v>
      </c>
      <c r="N169" s="241">
        <v>10.8</v>
      </c>
      <c r="O169" s="241">
        <v>11</v>
      </c>
      <c r="P169" s="241">
        <v>11</v>
      </c>
      <c r="Q169" s="241">
        <v>10.3</v>
      </c>
      <c r="R169" s="241">
        <v>10.1</v>
      </c>
      <c r="S169" s="241">
        <v>10.3</v>
      </c>
      <c r="T169" s="241">
        <v>10.4</v>
      </c>
      <c r="U169" s="241">
        <v>10.1</v>
      </c>
      <c r="V169" s="241">
        <v>10.4</v>
      </c>
      <c r="W169" s="241">
        <v>10.5</v>
      </c>
      <c r="X169" s="241">
        <v>10.8</v>
      </c>
      <c r="Y169" s="241">
        <v>10.8</v>
      </c>
      <c r="Z169" s="235" t="str">
        <f t="shared" si="6"/>
        <v>Friday</v>
      </c>
      <c r="AA169" s="235" t="str">
        <f t="shared" si="7"/>
        <v>November</v>
      </c>
      <c r="AB169" s="235" t="s">
        <v>204</v>
      </c>
      <c r="AC169" s="242">
        <f t="shared" si="8"/>
        <v>9.6166666666666689</v>
      </c>
      <c r="AD169" s="235">
        <f>VLOOKUP(A169,'[5]Daily LDZ Demand'!$A$5:$B$4752,2,FALSE)</f>
        <v>11.15</v>
      </c>
      <c r="AF169" s="237"/>
      <c r="AG169"/>
      <c r="AH169"/>
    </row>
    <row r="170" spans="1:34" s="235" customFormat="1" x14ac:dyDescent="0.35">
      <c r="A170" s="240">
        <v>44158</v>
      </c>
      <c r="B170" s="241">
        <v>4.6000000000000005</v>
      </c>
      <c r="C170" s="241">
        <v>4</v>
      </c>
      <c r="D170" s="241">
        <v>4.2</v>
      </c>
      <c r="E170" s="241">
        <v>5.4</v>
      </c>
      <c r="F170" s="241">
        <v>6.9</v>
      </c>
      <c r="G170" s="241">
        <v>8.3000000000000007</v>
      </c>
      <c r="H170" s="241">
        <v>10</v>
      </c>
      <c r="I170" s="241">
        <v>12.1</v>
      </c>
      <c r="J170" s="241">
        <v>11.8</v>
      </c>
      <c r="K170" s="241">
        <v>11.2</v>
      </c>
      <c r="L170" s="241">
        <v>10.4</v>
      </c>
      <c r="M170" s="241">
        <v>9.3000000000000007</v>
      </c>
      <c r="N170" s="241">
        <v>9.3000000000000007</v>
      </c>
      <c r="O170" s="241">
        <v>10.6</v>
      </c>
      <c r="P170" s="241">
        <v>11.1</v>
      </c>
      <c r="Q170" s="241">
        <v>11.5</v>
      </c>
      <c r="R170" s="241">
        <v>11.2</v>
      </c>
      <c r="S170" s="241">
        <v>11.2</v>
      </c>
      <c r="T170" s="241">
        <v>11.7</v>
      </c>
      <c r="U170" s="241">
        <v>11.5</v>
      </c>
      <c r="V170" s="241">
        <v>10.7</v>
      </c>
      <c r="W170" s="241">
        <v>11.3</v>
      </c>
      <c r="X170" s="241">
        <v>11.2</v>
      </c>
      <c r="Y170" s="241">
        <v>11.4</v>
      </c>
      <c r="Z170" s="235" t="str">
        <f t="shared" si="6"/>
        <v>Monday</v>
      </c>
      <c r="AA170" s="235" t="str">
        <f t="shared" si="7"/>
        <v>November</v>
      </c>
      <c r="AB170" s="235" t="s">
        <v>204</v>
      </c>
      <c r="AC170" s="242">
        <f t="shared" si="8"/>
        <v>9.6208333333333318</v>
      </c>
      <c r="AD170" s="235">
        <f>VLOOKUP(A170,'[5]Daily LDZ Demand'!$A$5:$B$4752,2,FALSE)</f>
        <v>10.58</v>
      </c>
      <c r="AF170" s="237"/>
      <c r="AG170"/>
      <c r="AH170"/>
    </row>
    <row r="171" spans="1:34" s="235" customFormat="1" x14ac:dyDescent="0.35">
      <c r="A171" s="240">
        <v>44159</v>
      </c>
      <c r="B171" s="241">
        <v>11.1</v>
      </c>
      <c r="C171" s="241">
        <v>11</v>
      </c>
      <c r="D171" s="241">
        <v>10.200000000000001</v>
      </c>
      <c r="E171" s="241">
        <v>10</v>
      </c>
      <c r="F171" s="241">
        <v>10.7</v>
      </c>
      <c r="G171" s="241">
        <v>11.8</v>
      </c>
      <c r="H171" s="241">
        <v>13.3</v>
      </c>
      <c r="I171" s="241">
        <v>12.7</v>
      </c>
      <c r="J171" s="241">
        <v>12.9</v>
      </c>
      <c r="K171" s="241">
        <v>12.2</v>
      </c>
      <c r="L171" s="241">
        <v>11.9</v>
      </c>
      <c r="M171" s="241">
        <v>11.2</v>
      </c>
      <c r="N171" s="241">
        <v>11.6</v>
      </c>
      <c r="O171" s="241">
        <v>12</v>
      </c>
      <c r="P171" s="241">
        <v>12.4</v>
      </c>
      <c r="Q171" s="241">
        <v>12.8</v>
      </c>
      <c r="R171" s="241">
        <v>12.8</v>
      </c>
      <c r="S171" s="241">
        <v>12.3</v>
      </c>
      <c r="T171" s="241">
        <v>12.7</v>
      </c>
      <c r="U171" s="241">
        <v>12.4</v>
      </c>
      <c r="V171" s="241">
        <v>12.1</v>
      </c>
      <c r="W171" s="241">
        <v>12.6</v>
      </c>
      <c r="X171" s="241">
        <v>12.4</v>
      </c>
      <c r="Y171" s="241">
        <v>12</v>
      </c>
      <c r="Z171" s="235" t="str">
        <f t="shared" si="6"/>
        <v>Tuesday</v>
      </c>
      <c r="AA171" s="235" t="str">
        <f t="shared" si="7"/>
        <v>November</v>
      </c>
      <c r="AB171" s="235" t="s">
        <v>204</v>
      </c>
      <c r="AC171" s="242">
        <f t="shared" si="8"/>
        <v>11.9625</v>
      </c>
      <c r="AD171" s="235">
        <f>VLOOKUP(A171,'[5]Daily LDZ Demand'!$A$5:$B$4752,2,FALSE)</f>
        <v>9.4499999999999993</v>
      </c>
      <c r="AF171" s="237"/>
      <c r="AG171"/>
      <c r="AH171"/>
    </row>
    <row r="172" spans="1:34" s="235" customFormat="1" x14ac:dyDescent="0.35">
      <c r="A172" s="240">
        <v>44160</v>
      </c>
      <c r="B172" s="241">
        <v>11.6</v>
      </c>
      <c r="C172" s="241">
        <v>9.6</v>
      </c>
      <c r="D172" s="241">
        <v>9.5</v>
      </c>
      <c r="E172" s="241">
        <v>9.5</v>
      </c>
      <c r="F172" s="241">
        <v>9.5</v>
      </c>
      <c r="G172" s="241">
        <v>9.6</v>
      </c>
      <c r="H172" s="241">
        <v>9.6</v>
      </c>
      <c r="I172" s="241">
        <v>9.6</v>
      </c>
      <c r="J172" s="241">
        <v>9.7000000000000011</v>
      </c>
      <c r="K172" s="241">
        <v>9.7000000000000011</v>
      </c>
      <c r="L172" s="241">
        <v>8.1999999999999993</v>
      </c>
      <c r="M172" s="241">
        <v>6</v>
      </c>
      <c r="N172" s="241">
        <v>4.2</v>
      </c>
      <c r="O172" s="241">
        <v>3.5</v>
      </c>
      <c r="P172" s="241">
        <v>2.5</v>
      </c>
      <c r="Q172" s="241">
        <v>1.8</v>
      </c>
      <c r="R172" s="241">
        <v>1</v>
      </c>
      <c r="S172" s="241">
        <v>1.3</v>
      </c>
      <c r="T172" s="241">
        <v>1.3</v>
      </c>
      <c r="U172" s="241">
        <v>1.1000000000000001</v>
      </c>
      <c r="V172" s="241">
        <v>0.7</v>
      </c>
      <c r="W172" s="241">
        <v>0.1</v>
      </c>
      <c r="X172" s="241">
        <v>0.2</v>
      </c>
      <c r="Y172" s="241">
        <v>-0.4</v>
      </c>
      <c r="Z172" s="235" t="str">
        <f t="shared" si="6"/>
        <v>Wednesday</v>
      </c>
      <c r="AA172" s="235" t="str">
        <f t="shared" si="7"/>
        <v>November</v>
      </c>
      <c r="AB172" s="235" t="s">
        <v>204</v>
      </c>
      <c r="AC172" s="242">
        <f t="shared" si="8"/>
        <v>5.3916666666666657</v>
      </c>
      <c r="AD172" s="235">
        <f>VLOOKUP(A172,'[5]Daily LDZ Demand'!$A$5:$B$4752,2,FALSE)</f>
        <v>10.45</v>
      </c>
      <c r="AF172" s="237"/>
      <c r="AG172"/>
      <c r="AH172"/>
    </row>
    <row r="173" spans="1:34" s="235" customFormat="1" x14ac:dyDescent="0.35">
      <c r="A173" s="240">
        <v>44161</v>
      </c>
      <c r="B173" s="241">
        <v>-0.3</v>
      </c>
      <c r="C173" s="241">
        <v>-0.4</v>
      </c>
      <c r="D173" s="241">
        <v>-0.2</v>
      </c>
      <c r="E173" s="241">
        <v>-0.3</v>
      </c>
      <c r="F173" s="241">
        <v>1.4</v>
      </c>
      <c r="G173" s="241">
        <v>3.6</v>
      </c>
      <c r="H173" s="241">
        <v>5.6</v>
      </c>
      <c r="I173" s="241">
        <v>6</v>
      </c>
      <c r="J173" s="241">
        <v>8.1999999999999993</v>
      </c>
      <c r="K173" s="241">
        <v>8.6</v>
      </c>
      <c r="L173" s="241">
        <v>6.5</v>
      </c>
      <c r="M173" s="241">
        <v>4.8</v>
      </c>
      <c r="N173" s="241">
        <v>4</v>
      </c>
      <c r="O173" s="241">
        <v>2.8</v>
      </c>
      <c r="P173" s="241">
        <v>1.8</v>
      </c>
      <c r="Q173" s="241">
        <v>1.4</v>
      </c>
      <c r="R173" s="241">
        <v>-0.7</v>
      </c>
      <c r="S173" s="241">
        <v>-0.7</v>
      </c>
      <c r="T173" s="241">
        <v>-1.5</v>
      </c>
      <c r="U173" s="241">
        <v>-1</v>
      </c>
      <c r="V173" s="241">
        <v>-1.2</v>
      </c>
      <c r="W173" s="241">
        <v>-1.1000000000000001</v>
      </c>
      <c r="X173" s="241">
        <v>-1.3</v>
      </c>
      <c r="Y173" s="241">
        <v>-1.3</v>
      </c>
      <c r="Z173" s="235" t="str">
        <f t="shared" si="6"/>
        <v>Thursday</v>
      </c>
      <c r="AA173" s="235" t="str">
        <f t="shared" si="7"/>
        <v>November</v>
      </c>
      <c r="AB173" s="235" t="s">
        <v>204</v>
      </c>
      <c r="AC173" s="242">
        <f t="shared" si="8"/>
        <v>1.8624999999999992</v>
      </c>
      <c r="AD173" s="235">
        <f>VLOOKUP(A173,'[5]Daily LDZ Demand'!$A$5:$B$4752,2,FALSE)</f>
        <v>13.26</v>
      </c>
      <c r="AF173" s="237"/>
      <c r="AG173"/>
      <c r="AH173"/>
    </row>
    <row r="174" spans="1:34" s="235" customFormat="1" x14ac:dyDescent="0.35">
      <c r="A174" s="240">
        <v>44162</v>
      </c>
      <c r="B174" s="241">
        <v>-1.5</v>
      </c>
      <c r="C174" s="241">
        <v>-1.7</v>
      </c>
      <c r="D174" s="241">
        <v>-2</v>
      </c>
      <c r="E174" s="241">
        <v>-1.9</v>
      </c>
      <c r="F174" s="241">
        <v>-1.4</v>
      </c>
      <c r="G174" s="241">
        <v>-0.8</v>
      </c>
      <c r="H174" s="241">
        <v>2.5</v>
      </c>
      <c r="I174" s="241">
        <v>5.5</v>
      </c>
      <c r="J174" s="241">
        <v>5.4</v>
      </c>
      <c r="K174" s="241">
        <v>4.8</v>
      </c>
      <c r="L174" s="241">
        <v>4.0999999999999996</v>
      </c>
      <c r="M174" s="241">
        <v>4.0999999999999996</v>
      </c>
      <c r="N174" s="241">
        <v>4.2</v>
      </c>
      <c r="O174" s="241">
        <v>4.9000000000000004</v>
      </c>
      <c r="P174" s="241">
        <v>5.2</v>
      </c>
      <c r="Q174" s="241">
        <v>5.5</v>
      </c>
      <c r="R174" s="241">
        <v>5.7</v>
      </c>
      <c r="S174" s="241">
        <v>6.3</v>
      </c>
      <c r="T174" s="241">
        <v>6.5</v>
      </c>
      <c r="U174" s="241">
        <v>6.9</v>
      </c>
      <c r="V174" s="241">
        <v>7.7</v>
      </c>
      <c r="W174" s="241">
        <v>7.5</v>
      </c>
      <c r="X174" s="241">
        <v>8</v>
      </c>
      <c r="Y174" s="241">
        <v>8.1999999999999993</v>
      </c>
      <c r="Z174" s="235" t="str">
        <f t="shared" si="6"/>
        <v>Friday</v>
      </c>
      <c r="AA174" s="235" t="str">
        <f t="shared" si="7"/>
        <v>November</v>
      </c>
      <c r="AB174" s="235" t="s">
        <v>204</v>
      </c>
      <c r="AC174" s="242">
        <f t="shared" si="8"/>
        <v>3.9041666666666663</v>
      </c>
      <c r="AD174" s="235">
        <f>VLOOKUP(A174,'[5]Daily LDZ Demand'!$A$5:$B$4752,2,FALSE)</f>
        <v>14.18</v>
      </c>
      <c r="AF174" s="237"/>
      <c r="AG174"/>
      <c r="AH174"/>
    </row>
    <row r="175" spans="1:34" s="235" customFormat="1" x14ac:dyDescent="0.35">
      <c r="A175" s="240">
        <v>44165</v>
      </c>
      <c r="B175" s="241">
        <v>2.8</v>
      </c>
      <c r="C175" s="241">
        <v>3.1</v>
      </c>
      <c r="D175" s="241">
        <v>3.8</v>
      </c>
      <c r="E175" s="241">
        <v>4.3</v>
      </c>
      <c r="F175" s="241">
        <v>6.7</v>
      </c>
      <c r="G175" s="241">
        <v>8</v>
      </c>
      <c r="H175" s="241">
        <v>8.8000000000000007</v>
      </c>
      <c r="I175" s="241">
        <v>9.2000000000000011</v>
      </c>
      <c r="J175" s="241">
        <v>9.7000000000000011</v>
      </c>
      <c r="K175" s="241">
        <v>9.9</v>
      </c>
      <c r="L175" s="241">
        <v>9.9</v>
      </c>
      <c r="M175" s="241">
        <v>10</v>
      </c>
      <c r="N175" s="241">
        <v>10.9</v>
      </c>
      <c r="O175" s="241">
        <v>10.5</v>
      </c>
      <c r="P175" s="241">
        <v>10.8</v>
      </c>
      <c r="Q175" s="241">
        <v>10.6</v>
      </c>
      <c r="R175" s="241">
        <v>10.3</v>
      </c>
      <c r="S175" s="241">
        <v>9.9</v>
      </c>
      <c r="T175" s="241">
        <v>9.7000000000000011</v>
      </c>
      <c r="U175" s="241">
        <v>8</v>
      </c>
      <c r="V175" s="241">
        <v>6</v>
      </c>
      <c r="W175" s="241">
        <v>5.4</v>
      </c>
      <c r="X175" s="241">
        <v>5.4</v>
      </c>
      <c r="Y175" s="241">
        <v>4.5</v>
      </c>
      <c r="Z175" s="235" t="str">
        <f t="shared" si="6"/>
        <v>Monday</v>
      </c>
      <c r="AA175" s="235" t="str">
        <f t="shared" si="7"/>
        <v>November</v>
      </c>
      <c r="AB175" s="235" t="s">
        <v>204</v>
      </c>
      <c r="AC175" s="242">
        <f t="shared" si="8"/>
        <v>7.8416666666666686</v>
      </c>
      <c r="AD175" s="235">
        <f>VLOOKUP(A175,'[5]Daily LDZ Demand'!$A$5:$B$4752,2,FALSE)</f>
        <v>12.04</v>
      </c>
      <c r="AF175" s="237"/>
      <c r="AG175"/>
      <c r="AH175"/>
    </row>
    <row r="176" spans="1:34" s="235" customFormat="1" x14ac:dyDescent="0.35">
      <c r="A176" s="240">
        <v>44166</v>
      </c>
      <c r="B176" s="241">
        <v>4.7</v>
      </c>
      <c r="C176" s="241">
        <v>5.2</v>
      </c>
      <c r="D176" s="241">
        <v>4.4000000000000004</v>
      </c>
      <c r="E176" s="241">
        <v>3.1</v>
      </c>
      <c r="F176" s="241">
        <v>6.2</v>
      </c>
      <c r="G176" s="241">
        <v>7.2</v>
      </c>
      <c r="H176" s="241">
        <v>7.6</v>
      </c>
      <c r="I176" s="241">
        <v>7.8</v>
      </c>
      <c r="J176" s="241">
        <v>8.1</v>
      </c>
      <c r="K176" s="241">
        <v>7.5</v>
      </c>
      <c r="L176" s="241">
        <v>6.9</v>
      </c>
      <c r="M176" s="241">
        <v>6</v>
      </c>
      <c r="N176" s="241">
        <v>6.6</v>
      </c>
      <c r="O176" s="241">
        <v>6.8</v>
      </c>
      <c r="P176" s="241">
        <v>6.7</v>
      </c>
      <c r="Q176" s="241">
        <v>5.6</v>
      </c>
      <c r="R176" s="241">
        <v>5.7</v>
      </c>
      <c r="S176" s="241">
        <v>4.7</v>
      </c>
      <c r="T176" s="241">
        <v>4.8</v>
      </c>
      <c r="U176" s="241">
        <v>4.8</v>
      </c>
      <c r="V176" s="241">
        <v>4.7</v>
      </c>
      <c r="W176" s="241">
        <v>4.2</v>
      </c>
      <c r="X176" s="241">
        <v>4.0999999999999996</v>
      </c>
      <c r="Y176" s="241">
        <v>3.8</v>
      </c>
      <c r="Z176" s="235" t="str">
        <f t="shared" si="6"/>
        <v>Tuesday</v>
      </c>
      <c r="AA176" s="235" t="str">
        <f t="shared" si="7"/>
        <v>December</v>
      </c>
      <c r="AB176" s="235" t="s">
        <v>204</v>
      </c>
      <c r="AC176" s="242">
        <f t="shared" si="8"/>
        <v>5.7166666666666659</v>
      </c>
      <c r="AD176" s="235">
        <f>VLOOKUP(A176,'[5]Daily LDZ Demand'!$A$5:$B$4752,2,FALSE)</f>
        <v>12.61</v>
      </c>
      <c r="AF176" s="237"/>
      <c r="AG176"/>
      <c r="AH176"/>
    </row>
    <row r="177" spans="1:34" s="235" customFormat="1" x14ac:dyDescent="0.35">
      <c r="A177" s="240">
        <v>44167</v>
      </c>
      <c r="B177" s="241">
        <v>4.3</v>
      </c>
      <c r="C177" s="241">
        <v>5</v>
      </c>
      <c r="D177" s="241">
        <v>5.3</v>
      </c>
      <c r="E177" s="241">
        <v>5.7</v>
      </c>
      <c r="F177" s="241">
        <v>6.3</v>
      </c>
      <c r="G177" s="241">
        <v>7.1</v>
      </c>
      <c r="H177" s="241">
        <v>7.9</v>
      </c>
      <c r="I177" s="241">
        <v>8.6</v>
      </c>
      <c r="J177" s="241">
        <v>9</v>
      </c>
      <c r="K177" s="241">
        <v>9.1</v>
      </c>
      <c r="L177" s="241">
        <v>8</v>
      </c>
      <c r="M177" s="241">
        <v>7.9</v>
      </c>
      <c r="N177" s="241">
        <v>4.9000000000000004</v>
      </c>
      <c r="O177" s="241">
        <v>5.5</v>
      </c>
      <c r="P177" s="241">
        <v>4.6000000000000005</v>
      </c>
      <c r="Q177" s="241">
        <v>4.3</v>
      </c>
      <c r="R177" s="241">
        <v>4.8</v>
      </c>
      <c r="S177" s="241">
        <v>3.8</v>
      </c>
      <c r="T177" s="241">
        <v>4.8</v>
      </c>
      <c r="U177" s="241">
        <v>5.4</v>
      </c>
      <c r="V177" s="241">
        <v>6</v>
      </c>
      <c r="W177" s="241">
        <v>6.3</v>
      </c>
      <c r="X177" s="241">
        <v>6.6</v>
      </c>
      <c r="Y177" s="241">
        <v>6.7</v>
      </c>
      <c r="Z177" s="235" t="str">
        <f t="shared" si="6"/>
        <v>Wednesday</v>
      </c>
      <c r="AA177" s="235" t="str">
        <f t="shared" si="7"/>
        <v>December</v>
      </c>
      <c r="AB177" s="235" t="s">
        <v>204</v>
      </c>
      <c r="AC177" s="242">
        <f t="shared" si="8"/>
        <v>6.1625000000000005</v>
      </c>
      <c r="AD177" s="235">
        <f>VLOOKUP(A177,'[5]Daily LDZ Demand'!$A$5:$B$4752,2,FALSE)</f>
        <v>12.96</v>
      </c>
      <c r="AF177" s="237"/>
      <c r="AG177"/>
      <c r="AH177"/>
    </row>
    <row r="178" spans="1:34" s="235" customFormat="1" x14ac:dyDescent="0.35">
      <c r="A178" s="240">
        <v>44168</v>
      </c>
      <c r="B178" s="241">
        <v>6.5</v>
      </c>
      <c r="C178" s="241">
        <v>6.4</v>
      </c>
      <c r="D178" s="241">
        <v>6.3</v>
      </c>
      <c r="E178" s="241">
        <v>6.2</v>
      </c>
      <c r="F178" s="241">
        <v>6.2</v>
      </c>
      <c r="G178" s="241">
        <v>6.7</v>
      </c>
      <c r="H178" s="241">
        <v>7</v>
      </c>
      <c r="I178" s="241">
        <v>7.1</v>
      </c>
      <c r="J178" s="241">
        <v>7.1</v>
      </c>
      <c r="K178" s="241">
        <v>6.7</v>
      </c>
      <c r="L178" s="241">
        <v>5.4</v>
      </c>
      <c r="M178" s="241">
        <v>4.2</v>
      </c>
      <c r="N178" s="241">
        <v>5.3</v>
      </c>
      <c r="O178" s="241">
        <v>5</v>
      </c>
      <c r="P178" s="241">
        <v>4.7</v>
      </c>
      <c r="Q178" s="241">
        <v>3.5</v>
      </c>
      <c r="R178" s="241">
        <v>3.7</v>
      </c>
      <c r="S178" s="241">
        <v>3.8</v>
      </c>
      <c r="T178" s="241">
        <v>3.9</v>
      </c>
      <c r="U178" s="241">
        <v>4</v>
      </c>
      <c r="V178" s="241">
        <v>4</v>
      </c>
      <c r="W178" s="241">
        <v>2.7</v>
      </c>
      <c r="X178" s="241">
        <v>3.5</v>
      </c>
      <c r="Y178" s="241">
        <v>3.7</v>
      </c>
      <c r="Z178" s="235" t="str">
        <f t="shared" si="6"/>
        <v>Thursday</v>
      </c>
      <c r="AA178" s="235" t="str">
        <f t="shared" si="7"/>
        <v>December</v>
      </c>
      <c r="AB178" s="235" t="s">
        <v>204</v>
      </c>
      <c r="AC178" s="242">
        <f t="shared" si="8"/>
        <v>5.1500000000000012</v>
      </c>
      <c r="AD178" s="235">
        <f>VLOOKUP(A178,'[5]Daily LDZ Demand'!$A$5:$B$4752,2,FALSE)</f>
        <v>13.58</v>
      </c>
      <c r="AF178" s="237"/>
      <c r="AG178"/>
      <c r="AH178"/>
    </row>
    <row r="179" spans="1:34" s="235" customFormat="1" x14ac:dyDescent="0.35">
      <c r="A179" s="240">
        <v>44169</v>
      </c>
      <c r="B179" s="241">
        <v>4.0999999999999996</v>
      </c>
      <c r="C179" s="241">
        <v>4.2</v>
      </c>
      <c r="D179" s="241">
        <v>4.2</v>
      </c>
      <c r="E179" s="241">
        <v>3.9</v>
      </c>
      <c r="F179" s="241">
        <v>5.2</v>
      </c>
      <c r="G179" s="241">
        <v>5.6</v>
      </c>
      <c r="H179" s="241">
        <v>6.8</v>
      </c>
      <c r="I179" s="241">
        <v>6.1</v>
      </c>
      <c r="J179" s="241">
        <v>6.8</v>
      </c>
      <c r="K179" s="241">
        <v>6.3</v>
      </c>
      <c r="L179" s="241">
        <v>5.7</v>
      </c>
      <c r="M179" s="241">
        <v>4.8</v>
      </c>
      <c r="N179" s="241">
        <v>3.8</v>
      </c>
      <c r="O179" s="241">
        <v>3.8</v>
      </c>
      <c r="P179" s="241">
        <v>3.8</v>
      </c>
      <c r="Q179" s="241">
        <v>4.3</v>
      </c>
      <c r="R179" s="241">
        <v>4.5</v>
      </c>
      <c r="S179" s="241">
        <v>5.2</v>
      </c>
      <c r="T179" s="241">
        <v>5.4</v>
      </c>
      <c r="U179" s="241">
        <v>4.8</v>
      </c>
      <c r="V179" s="241">
        <v>4.8</v>
      </c>
      <c r="W179" s="241">
        <v>4.5</v>
      </c>
      <c r="X179" s="241">
        <v>4.3</v>
      </c>
      <c r="Y179" s="241">
        <v>4.4000000000000004</v>
      </c>
      <c r="Z179" s="235" t="str">
        <f t="shared" si="6"/>
        <v>Friday</v>
      </c>
      <c r="AA179" s="235" t="str">
        <f t="shared" si="7"/>
        <v>December</v>
      </c>
      <c r="AB179" s="235" t="s">
        <v>204</v>
      </c>
      <c r="AC179" s="242">
        <f t="shared" si="8"/>
        <v>4.8874999999999993</v>
      </c>
      <c r="AD179" s="235">
        <f>VLOOKUP(A179,'[5]Daily LDZ Demand'!$A$5:$B$4752,2,FALSE)</f>
        <v>14.23</v>
      </c>
      <c r="AF179" s="237"/>
      <c r="AG179"/>
      <c r="AH179"/>
    </row>
    <row r="180" spans="1:34" s="235" customFormat="1" x14ac:dyDescent="0.35">
      <c r="A180" s="240">
        <v>44172</v>
      </c>
      <c r="B180" s="241">
        <v>3</v>
      </c>
      <c r="C180" s="241">
        <v>2.4</v>
      </c>
      <c r="D180" s="241">
        <v>1.7</v>
      </c>
      <c r="E180" s="241">
        <v>1.8</v>
      </c>
      <c r="F180" s="241">
        <v>2.3000000000000003</v>
      </c>
      <c r="G180" s="241">
        <v>2.4</v>
      </c>
      <c r="H180" s="241">
        <v>3.2</v>
      </c>
      <c r="I180" s="241">
        <v>3.3</v>
      </c>
      <c r="J180" s="241">
        <v>3.4</v>
      </c>
      <c r="K180" s="241">
        <v>3.5</v>
      </c>
      <c r="L180" s="241">
        <v>3.5</v>
      </c>
      <c r="M180" s="241">
        <v>3.2</v>
      </c>
      <c r="N180" s="241">
        <v>2.8</v>
      </c>
      <c r="O180" s="241">
        <v>2.5</v>
      </c>
      <c r="P180" s="241">
        <v>2.3000000000000003</v>
      </c>
      <c r="Q180" s="241">
        <v>1.7</v>
      </c>
      <c r="R180" s="241">
        <v>0.6</v>
      </c>
      <c r="S180" s="241">
        <v>-2</v>
      </c>
      <c r="T180" s="241">
        <v>-2</v>
      </c>
      <c r="U180" s="241">
        <v>-0.9</v>
      </c>
      <c r="V180" s="241">
        <v>-0.3</v>
      </c>
      <c r="W180" s="241">
        <v>-0.3</v>
      </c>
      <c r="X180" s="241">
        <v>-0.3</v>
      </c>
      <c r="Y180" s="241">
        <v>-0.9</v>
      </c>
      <c r="Z180" s="235" t="str">
        <f t="shared" si="6"/>
        <v>Monday</v>
      </c>
      <c r="AA180" s="235" t="str">
        <f t="shared" si="7"/>
        <v>December</v>
      </c>
      <c r="AB180" s="235" t="s">
        <v>204</v>
      </c>
      <c r="AC180" s="242">
        <f t="shared" si="8"/>
        <v>1.5375000000000005</v>
      </c>
      <c r="AD180" s="235">
        <f>VLOOKUP(A180,'[5]Daily LDZ Demand'!$A$5:$B$4752,2,FALSE)</f>
        <v>15.86</v>
      </c>
      <c r="AF180" s="237"/>
      <c r="AG180"/>
      <c r="AH180"/>
    </row>
    <row r="181" spans="1:34" s="235" customFormat="1" x14ac:dyDescent="0.35">
      <c r="A181" s="240">
        <v>44173</v>
      </c>
      <c r="B181" s="241">
        <v>-0.1</v>
      </c>
      <c r="C181" s="241">
        <v>-0.9</v>
      </c>
      <c r="D181" s="241">
        <v>-1.3</v>
      </c>
      <c r="E181" s="241">
        <v>-0.8</v>
      </c>
      <c r="F181" s="241">
        <v>0.6</v>
      </c>
      <c r="G181" s="241">
        <v>3.3</v>
      </c>
      <c r="H181" s="241">
        <v>6.3</v>
      </c>
      <c r="I181" s="241">
        <v>6.4</v>
      </c>
      <c r="J181" s="241">
        <v>7.9</v>
      </c>
      <c r="K181" s="241">
        <v>7.1</v>
      </c>
      <c r="L181" s="241">
        <v>6</v>
      </c>
      <c r="M181" s="241">
        <v>5.2</v>
      </c>
      <c r="N181" s="241">
        <v>5.3</v>
      </c>
      <c r="O181" s="241">
        <v>5.6</v>
      </c>
      <c r="P181" s="241">
        <v>6</v>
      </c>
      <c r="Q181" s="241">
        <v>5.7</v>
      </c>
      <c r="R181" s="241">
        <v>5.2</v>
      </c>
      <c r="S181" s="241">
        <v>4.4000000000000004</v>
      </c>
      <c r="T181" s="241">
        <v>3.6</v>
      </c>
      <c r="U181" s="241">
        <v>5</v>
      </c>
      <c r="V181" s="241">
        <v>3.8</v>
      </c>
      <c r="W181" s="241">
        <v>3.6</v>
      </c>
      <c r="X181" s="241">
        <v>3.7</v>
      </c>
      <c r="Y181" s="241">
        <v>2.5</v>
      </c>
      <c r="Z181" s="235" t="str">
        <f t="shared" si="6"/>
        <v>Tuesday</v>
      </c>
      <c r="AA181" s="235" t="str">
        <f t="shared" si="7"/>
        <v>December</v>
      </c>
      <c r="AB181" s="235" t="s">
        <v>204</v>
      </c>
      <c r="AC181" s="242">
        <f t="shared" si="8"/>
        <v>3.9208333333333329</v>
      </c>
      <c r="AD181" s="235">
        <f>VLOOKUP(A181,'[5]Daily LDZ Demand'!$A$5:$B$4752,2,FALSE)</f>
        <v>15.12</v>
      </c>
      <c r="AF181" s="237"/>
      <c r="AG181"/>
      <c r="AH181"/>
    </row>
    <row r="182" spans="1:34" s="235" customFormat="1" x14ac:dyDescent="0.35">
      <c r="A182" s="240">
        <v>44174</v>
      </c>
      <c r="B182" s="241">
        <v>3.3</v>
      </c>
      <c r="C182" s="241">
        <v>1.6</v>
      </c>
      <c r="D182" s="241">
        <v>3.5</v>
      </c>
      <c r="E182" s="241">
        <v>3.3</v>
      </c>
      <c r="F182" s="241">
        <v>2.2000000000000002</v>
      </c>
      <c r="G182" s="241">
        <v>2.9</v>
      </c>
      <c r="H182" s="241">
        <v>4.3</v>
      </c>
      <c r="I182" s="241">
        <v>5.6</v>
      </c>
      <c r="J182" s="241">
        <v>5.6</v>
      </c>
      <c r="K182" s="241">
        <v>5.9</v>
      </c>
      <c r="L182" s="241">
        <v>6</v>
      </c>
      <c r="M182" s="241">
        <v>6.6</v>
      </c>
      <c r="N182" s="241">
        <v>6.2</v>
      </c>
      <c r="O182" s="241">
        <v>7</v>
      </c>
      <c r="P182" s="241">
        <v>7.6</v>
      </c>
      <c r="Q182" s="241">
        <v>8.9</v>
      </c>
      <c r="R182" s="241">
        <v>8.4</v>
      </c>
      <c r="S182" s="241">
        <v>8.5</v>
      </c>
      <c r="T182" s="241">
        <v>8.4</v>
      </c>
      <c r="U182" s="241">
        <v>8.1</v>
      </c>
      <c r="V182" s="241">
        <v>7.9</v>
      </c>
      <c r="W182" s="241">
        <v>8</v>
      </c>
      <c r="X182" s="241">
        <v>8</v>
      </c>
      <c r="Y182" s="241">
        <v>7.9</v>
      </c>
      <c r="Z182" s="235" t="str">
        <f t="shared" si="6"/>
        <v>Wednesday</v>
      </c>
      <c r="AA182" s="235" t="str">
        <f t="shared" si="7"/>
        <v>December</v>
      </c>
      <c r="AB182" s="235" t="s">
        <v>204</v>
      </c>
      <c r="AC182" s="242">
        <f t="shared" si="8"/>
        <v>6.0708333333333337</v>
      </c>
      <c r="AD182" s="235">
        <f>VLOOKUP(A182,'[5]Daily LDZ Demand'!$A$5:$B$4752,2,FALSE)</f>
        <v>14.65</v>
      </c>
      <c r="AF182" s="237"/>
      <c r="AG182"/>
      <c r="AH182"/>
    </row>
    <row r="183" spans="1:34" s="235" customFormat="1" x14ac:dyDescent="0.35">
      <c r="A183" s="240">
        <v>44175</v>
      </c>
      <c r="B183" s="241">
        <v>7.9</v>
      </c>
      <c r="C183" s="241">
        <v>8</v>
      </c>
      <c r="D183" s="241">
        <v>8</v>
      </c>
      <c r="E183" s="241">
        <v>7.9</v>
      </c>
      <c r="F183" s="241">
        <v>8.5</v>
      </c>
      <c r="G183" s="241">
        <v>9.6</v>
      </c>
      <c r="H183" s="241">
        <v>9.5</v>
      </c>
      <c r="I183" s="241">
        <v>9.4</v>
      </c>
      <c r="J183" s="241">
        <v>9.8000000000000007</v>
      </c>
      <c r="K183" s="241">
        <v>9.1</v>
      </c>
      <c r="L183" s="241">
        <v>8.5</v>
      </c>
      <c r="M183" s="241">
        <v>8.1</v>
      </c>
      <c r="N183" s="241">
        <v>8.1</v>
      </c>
      <c r="O183" s="241">
        <v>8.6</v>
      </c>
      <c r="P183" s="241">
        <v>8.1</v>
      </c>
      <c r="Q183" s="241">
        <v>8.6</v>
      </c>
      <c r="R183" s="241">
        <v>9.3000000000000007</v>
      </c>
      <c r="S183" s="241">
        <v>9.9</v>
      </c>
      <c r="T183" s="241">
        <v>10.1</v>
      </c>
      <c r="U183" s="241">
        <v>10.6</v>
      </c>
      <c r="V183" s="241">
        <v>9.4</v>
      </c>
      <c r="W183" s="241">
        <v>7.2</v>
      </c>
      <c r="X183" s="241">
        <v>7.4</v>
      </c>
      <c r="Y183" s="241">
        <v>6.7</v>
      </c>
      <c r="Z183" s="235" t="str">
        <f t="shared" si="6"/>
        <v>Thursday</v>
      </c>
      <c r="AA183" s="235" t="str">
        <f t="shared" si="7"/>
        <v>December</v>
      </c>
      <c r="AB183" s="235" t="s">
        <v>204</v>
      </c>
      <c r="AC183" s="242">
        <f t="shared" si="8"/>
        <v>8.6791666666666654</v>
      </c>
      <c r="AD183" s="235">
        <f>VLOOKUP(A183,'[5]Daily LDZ Demand'!$A$5:$B$4752,2,FALSE)</f>
        <v>12.65</v>
      </c>
      <c r="AF183" s="237"/>
      <c r="AG183"/>
      <c r="AH183"/>
    </row>
    <row r="184" spans="1:34" s="235" customFormat="1" x14ac:dyDescent="0.35">
      <c r="A184" s="240">
        <v>44176</v>
      </c>
      <c r="B184" s="241">
        <v>8.4</v>
      </c>
      <c r="C184" s="241">
        <v>8.4</v>
      </c>
      <c r="D184" s="241">
        <v>8.9</v>
      </c>
      <c r="E184" s="241">
        <v>8.3000000000000007</v>
      </c>
      <c r="F184" s="241">
        <v>9.3000000000000007</v>
      </c>
      <c r="G184" s="241">
        <v>10.4</v>
      </c>
      <c r="H184" s="241">
        <v>10.200000000000001</v>
      </c>
      <c r="I184" s="241">
        <v>10.9</v>
      </c>
      <c r="J184" s="241">
        <v>10.7</v>
      </c>
      <c r="K184" s="241">
        <v>10.7</v>
      </c>
      <c r="L184" s="241">
        <v>9.2000000000000011</v>
      </c>
      <c r="M184" s="241">
        <v>8.9</v>
      </c>
      <c r="N184" s="241">
        <v>6.4</v>
      </c>
      <c r="O184" s="241">
        <v>6.1</v>
      </c>
      <c r="P184" s="241">
        <v>6.4</v>
      </c>
      <c r="Q184" s="241">
        <v>7.6</v>
      </c>
      <c r="R184" s="241">
        <v>7.7</v>
      </c>
      <c r="S184" s="241">
        <v>7.8</v>
      </c>
      <c r="T184" s="241">
        <v>7.8</v>
      </c>
      <c r="U184" s="241">
        <v>7.9</v>
      </c>
      <c r="V184" s="241">
        <v>8.8000000000000007</v>
      </c>
      <c r="W184" s="241">
        <v>8.8000000000000007</v>
      </c>
      <c r="X184" s="241">
        <v>8.4</v>
      </c>
      <c r="Y184" s="241">
        <v>8.1</v>
      </c>
      <c r="Z184" s="235" t="str">
        <f t="shared" si="6"/>
        <v>Friday</v>
      </c>
      <c r="AA184" s="235" t="str">
        <f t="shared" si="7"/>
        <v>December</v>
      </c>
      <c r="AB184" s="235" t="s">
        <v>204</v>
      </c>
      <c r="AC184" s="242">
        <f t="shared" si="8"/>
        <v>8.5875000000000021</v>
      </c>
      <c r="AD184" s="235">
        <f>VLOOKUP(A184,'[5]Daily LDZ Demand'!$A$5:$B$4752,2,FALSE)</f>
        <v>11.53</v>
      </c>
      <c r="AF184" s="237"/>
      <c r="AG184"/>
      <c r="AH184"/>
    </row>
    <row r="185" spans="1:34" s="235" customFormat="1" x14ac:dyDescent="0.35">
      <c r="A185" s="240">
        <v>44179</v>
      </c>
      <c r="B185" s="241">
        <v>9.1</v>
      </c>
      <c r="C185" s="241">
        <v>9.9</v>
      </c>
      <c r="D185" s="241">
        <v>10.6</v>
      </c>
      <c r="E185" s="241">
        <v>11.1</v>
      </c>
      <c r="F185" s="241">
        <v>11.9</v>
      </c>
      <c r="G185" s="241">
        <v>11.6</v>
      </c>
      <c r="H185" s="241">
        <v>11.9</v>
      </c>
      <c r="I185" s="241">
        <v>11.6</v>
      </c>
      <c r="J185" s="241">
        <v>11.5</v>
      </c>
      <c r="K185" s="241">
        <v>11.6</v>
      </c>
      <c r="L185" s="241">
        <v>11.1</v>
      </c>
      <c r="M185" s="241">
        <v>10.5</v>
      </c>
      <c r="N185" s="241">
        <v>10.4</v>
      </c>
      <c r="O185" s="241">
        <v>10</v>
      </c>
      <c r="P185" s="241">
        <v>9.1</v>
      </c>
      <c r="Q185" s="241">
        <v>9</v>
      </c>
      <c r="R185" s="241">
        <v>8.7000000000000011</v>
      </c>
      <c r="S185" s="241">
        <v>8.5</v>
      </c>
      <c r="T185" s="241">
        <v>8</v>
      </c>
      <c r="U185" s="241">
        <v>6</v>
      </c>
      <c r="V185" s="241">
        <v>6.5</v>
      </c>
      <c r="W185" s="241">
        <v>5.7</v>
      </c>
      <c r="X185" s="241">
        <v>7.3</v>
      </c>
      <c r="Y185" s="241">
        <v>5.8</v>
      </c>
      <c r="Z185" s="235" t="str">
        <f t="shared" si="6"/>
        <v>Monday</v>
      </c>
      <c r="AA185" s="235" t="str">
        <f t="shared" si="7"/>
        <v>December</v>
      </c>
      <c r="AB185" s="235" t="s">
        <v>204</v>
      </c>
      <c r="AC185" s="242">
        <f t="shared" si="8"/>
        <v>9.4749999999999996</v>
      </c>
      <c r="AD185" s="235">
        <f>VLOOKUP(A185,'[5]Daily LDZ Demand'!$A$5:$B$4752,2,FALSE)</f>
        <v>11.37</v>
      </c>
      <c r="AF185" s="237"/>
      <c r="AG185"/>
      <c r="AH185"/>
    </row>
    <row r="186" spans="1:34" s="235" customFormat="1" x14ac:dyDescent="0.35">
      <c r="A186" s="240">
        <v>44180</v>
      </c>
      <c r="B186" s="241">
        <v>6.4</v>
      </c>
      <c r="C186" s="241">
        <v>6.1</v>
      </c>
      <c r="D186" s="241">
        <v>7.6</v>
      </c>
      <c r="E186" s="241">
        <v>5.7</v>
      </c>
      <c r="F186" s="241">
        <v>8.9</v>
      </c>
      <c r="G186" s="241">
        <v>10.4</v>
      </c>
      <c r="H186" s="241">
        <v>10.8</v>
      </c>
      <c r="I186" s="241">
        <v>10.7</v>
      </c>
      <c r="J186" s="241">
        <v>9.8000000000000007</v>
      </c>
      <c r="K186" s="241">
        <v>9.6</v>
      </c>
      <c r="L186" s="241">
        <v>8.7000000000000011</v>
      </c>
      <c r="M186" s="241">
        <v>8.1</v>
      </c>
      <c r="N186" s="241">
        <v>8.8000000000000007</v>
      </c>
      <c r="O186" s="241">
        <v>8.6</v>
      </c>
      <c r="P186" s="241">
        <v>7.7</v>
      </c>
      <c r="Q186" s="241">
        <v>7.8</v>
      </c>
      <c r="R186" s="241">
        <v>8</v>
      </c>
      <c r="S186" s="241">
        <v>9.4</v>
      </c>
      <c r="T186" s="241">
        <v>10</v>
      </c>
      <c r="U186" s="241">
        <v>10.4</v>
      </c>
      <c r="V186" s="241">
        <v>10.5</v>
      </c>
      <c r="W186" s="241">
        <v>10.6</v>
      </c>
      <c r="X186" s="241">
        <v>10.3</v>
      </c>
      <c r="Y186" s="241">
        <v>10.1</v>
      </c>
      <c r="Z186" s="235" t="str">
        <f t="shared" si="6"/>
        <v>Tuesday</v>
      </c>
      <c r="AA186" s="235" t="str">
        <f t="shared" si="7"/>
        <v>December</v>
      </c>
      <c r="AB186" s="235" t="s">
        <v>204</v>
      </c>
      <c r="AC186" s="242">
        <f t="shared" si="8"/>
        <v>8.9583333333333339</v>
      </c>
      <c r="AD186" s="235">
        <f>VLOOKUP(A186,'[5]Daily LDZ Demand'!$A$5:$B$4752,2,FALSE)</f>
        <v>11.69</v>
      </c>
      <c r="AF186" s="237"/>
      <c r="AG186"/>
      <c r="AH186"/>
    </row>
    <row r="187" spans="1:34" s="235" customFormat="1" x14ac:dyDescent="0.35">
      <c r="A187" s="240">
        <v>44181</v>
      </c>
      <c r="B187" s="241">
        <v>10</v>
      </c>
      <c r="C187" s="241">
        <v>10</v>
      </c>
      <c r="D187" s="241">
        <v>10.1</v>
      </c>
      <c r="E187" s="241">
        <v>10</v>
      </c>
      <c r="F187" s="241">
        <v>10</v>
      </c>
      <c r="G187" s="241">
        <v>10.5</v>
      </c>
      <c r="H187" s="241">
        <v>10.5</v>
      </c>
      <c r="I187" s="241">
        <v>8.6</v>
      </c>
      <c r="J187" s="241">
        <v>8.6</v>
      </c>
      <c r="K187" s="241">
        <v>8.1999999999999993</v>
      </c>
      <c r="L187" s="241">
        <v>8.1</v>
      </c>
      <c r="M187" s="241">
        <v>8.3000000000000007</v>
      </c>
      <c r="N187" s="241">
        <v>7.9</v>
      </c>
      <c r="O187" s="241">
        <v>6.8</v>
      </c>
      <c r="P187" s="241">
        <v>6.5</v>
      </c>
      <c r="Q187" s="241">
        <v>5.4</v>
      </c>
      <c r="R187" s="241">
        <v>6.1</v>
      </c>
      <c r="S187" s="241">
        <v>5.5</v>
      </c>
      <c r="T187" s="241">
        <v>5.2</v>
      </c>
      <c r="U187" s="241">
        <v>5.2</v>
      </c>
      <c r="V187" s="241">
        <v>6.2</v>
      </c>
      <c r="W187" s="241">
        <v>5.3</v>
      </c>
      <c r="X187" s="241">
        <v>6.2</v>
      </c>
      <c r="Y187" s="241">
        <v>6.5</v>
      </c>
      <c r="Z187" s="235" t="str">
        <f t="shared" si="6"/>
        <v>Wednesday</v>
      </c>
      <c r="AA187" s="235" t="str">
        <f t="shared" si="7"/>
        <v>December</v>
      </c>
      <c r="AB187" s="235" t="s">
        <v>204</v>
      </c>
      <c r="AC187" s="242">
        <f t="shared" si="8"/>
        <v>7.7374999999999972</v>
      </c>
      <c r="AD187" s="235">
        <f>VLOOKUP(A187,'[5]Daily LDZ Demand'!$A$5:$B$4752,2,FALSE)</f>
        <v>12.11</v>
      </c>
      <c r="AF187" s="237"/>
      <c r="AG187"/>
      <c r="AH187"/>
    </row>
    <row r="188" spans="1:34" s="235" customFormat="1" x14ac:dyDescent="0.35">
      <c r="A188" s="240">
        <v>44182</v>
      </c>
      <c r="B188" s="241">
        <v>5.7</v>
      </c>
      <c r="C188" s="241">
        <v>6</v>
      </c>
      <c r="D188" s="241">
        <v>3.3</v>
      </c>
      <c r="E188" s="241">
        <v>6.2</v>
      </c>
      <c r="F188" s="241">
        <v>8.7000000000000011</v>
      </c>
      <c r="G188" s="241">
        <v>10.5</v>
      </c>
      <c r="H188" s="241">
        <v>11</v>
      </c>
      <c r="I188" s="241">
        <v>11.4</v>
      </c>
      <c r="J188" s="241">
        <v>11.4</v>
      </c>
      <c r="K188" s="241">
        <v>11.4</v>
      </c>
      <c r="L188" s="241">
        <v>11.3</v>
      </c>
      <c r="M188" s="241">
        <v>11.5</v>
      </c>
      <c r="N188" s="241">
        <v>11.7</v>
      </c>
      <c r="O188" s="241">
        <v>11.7</v>
      </c>
      <c r="P188" s="241">
        <v>11.8</v>
      </c>
      <c r="Q188" s="241">
        <v>11.6</v>
      </c>
      <c r="R188" s="241">
        <v>11.3</v>
      </c>
      <c r="S188" s="241">
        <v>11.4</v>
      </c>
      <c r="T188" s="241">
        <v>11.3</v>
      </c>
      <c r="U188" s="241">
        <v>11.7</v>
      </c>
      <c r="V188" s="241">
        <v>11.6</v>
      </c>
      <c r="W188" s="241">
        <v>11.9</v>
      </c>
      <c r="X188" s="241">
        <v>11.8</v>
      </c>
      <c r="Y188" s="241">
        <v>12</v>
      </c>
      <c r="Z188" s="235" t="str">
        <f t="shared" si="6"/>
        <v>Thursday</v>
      </c>
      <c r="AA188" s="235" t="str">
        <f t="shared" si="7"/>
        <v>December</v>
      </c>
      <c r="AB188" s="235" t="s">
        <v>204</v>
      </c>
      <c r="AC188" s="242">
        <f t="shared" si="8"/>
        <v>10.341666666666669</v>
      </c>
      <c r="AD188" s="235">
        <f>VLOOKUP(A188,'[5]Daily LDZ Demand'!$A$5:$B$4752,2,FALSE)</f>
        <v>11.83</v>
      </c>
      <c r="AF188" s="237"/>
      <c r="AG188"/>
      <c r="AH188"/>
    </row>
    <row r="189" spans="1:34" s="235" customFormat="1" x14ac:dyDescent="0.35">
      <c r="A189" s="240">
        <v>44183</v>
      </c>
      <c r="B189" s="241">
        <v>12</v>
      </c>
      <c r="C189" s="241">
        <v>11.9</v>
      </c>
      <c r="D189" s="241">
        <v>12.1</v>
      </c>
      <c r="E189" s="241">
        <v>12</v>
      </c>
      <c r="F189" s="241">
        <v>11.9</v>
      </c>
      <c r="G189" s="241">
        <v>12.4</v>
      </c>
      <c r="H189" s="241">
        <v>12.5</v>
      </c>
      <c r="I189" s="241">
        <v>12.7</v>
      </c>
      <c r="J189" s="241">
        <v>12.7</v>
      </c>
      <c r="K189" s="241">
        <v>12.7</v>
      </c>
      <c r="L189" s="241">
        <v>12.7</v>
      </c>
      <c r="M189" s="241">
        <v>13</v>
      </c>
      <c r="N189" s="241">
        <v>13.1</v>
      </c>
      <c r="O189" s="241">
        <v>12.3</v>
      </c>
      <c r="P189" s="241">
        <v>12.3</v>
      </c>
      <c r="Q189" s="241">
        <v>12.1</v>
      </c>
      <c r="R189" s="241">
        <v>11.8</v>
      </c>
      <c r="S189" s="241">
        <v>11.8</v>
      </c>
      <c r="T189" s="241">
        <v>11.7</v>
      </c>
      <c r="U189" s="241">
        <v>11.6</v>
      </c>
      <c r="V189" s="241">
        <v>11.5</v>
      </c>
      <c r="W189" s="241">
        <v>11.6</v>
      </c>
      <c r="X189" s="241">
        <v>11.2</v>
      </c>
      <c r="Y189" s="241">
        <v>10.8</v>
      </c>
      <c r="Z189" s="235" t="str">
        <f t="shared" si="6"/>
        <v>Friday</v>
      </c>
      <c r="AA189" s="235" t="str">
        <f t="shared" si="7"/>
        <v>December</v>
      </c>
      <c r="AB189" s="235" t="s">
        <v>204</v>
      </c>
      <c r="AC189" s="242">
        <f t="shared" si="8"/>
        <v>12.100000000000001</v>
      </c>
      <c r="AD189" s="235">
        <f>VLOOKUP(A189,'[5]Daily LDZ Demand'!$A$5:$B$4752,2,FALSE)</f>
        <v>10.26</v>
      </c>
      <c r="AF189" s="237"/>
      <c r="AG189"/>
      <c r="AH189"/>
    </row>
    <row r="190" spans="1:34" s="235" customFormat="1" x14ac:dyDescent="0.35">
      <c r="A190" s="240">
        <v>44186</v>
      </c>
      <c r="B190" s="241">
        <v>11</v>
      </c>
      <c r="C190" s="241">
        <v>11.4</v>
      </c>
      <c r="D190" s="241">
        <v>12.3</v>
      </c>
      <c r="E190" s="241">
        <v>12.3</v>
      </c>
      <c r="F190" s="241">
        <v>12.7</v>
      </c>
      <c r="G190" s="241">
        <v>14.1</v>
      </c>
      <c r="H190" s="241">
        <v>13.6</v>
      </c>
      <c r="I190" s="241">
        <v>13.7</v>
      </c>
      <c r="J190" s="241">
        <v>14.5</v>
      </c>
      <c r="K190" s="241">
        <v>13.8</v>
      </c>
      <c r="L190" s="241">
        <v>13.4</v>
      </c>
      <c r="M190" s="241">
        <v>13.2</v>
      </c>
      <c r="N190" s="241">
        <v>13.1</v>
      </c>
      <c r="O190" s="241">
        <v>13.1</v>
      </c>
      <c r="P190" s="241">
        <v>13.4</v>
      </c>
      <c r="Q190" s="241">
        <v>13.4</v>
      </c>
      <c r="R190" s="241">
        <v>13.6</v>
      </c>
      <c r="S190" s="241">
        <v>13.5</v>
      </c>
      <c r="T190" s="241">
        <v>13.8</v>
      </c>
      <c r="U190" s="241">
        <v>13.5</v>
      </c>
      <c r="V190" s="241">
        <v>13.4</v>
      </c>
      <c r="W190" s="241">
        <v>12.5</v>
      </c>
      <c r="X190" s="241">
        <v>11.7</v>
      </c>
      <c r="Y190" s="241">
        <v>11.3</v>
      </c>
      <c r="Z190" s="235" t="str">
        <f t="shared" si="6"/>
        <v>Monday</v>
      </c>
      <c r="AA190" s="235" t="str">
        <f t="shared" si="7"/>
        <v>December</v>
      </c>
      <c r="AB190" s="235" t="s">
        <v>204</v>
      </c>
      <c r="AC190" s="242">
        <f t="shared" si="8"/>
        <v>13.012499999999998</v>
      </c>
      <c r="AD190" s="235">
        <f>VLOOKUP(A190,'[5]Daily LDZ Demand'!$A$5:$B$4752,2,FALSE)</f>
        <v>10.5</v>
      </c>
      <c r="AF190" s="237"/>
      <c r="AG190"/>
      <c r="AH190"/>
    </row>
    <row r="191" spans="1:34" s="235" customFormat="1" x14ac:dyDescent="0.35">
      <c r="A191" s="240">
        <v>44187</v>
      </c>
      <c r="B191" s="241">
        <v>10.8</v>
      </c>
      <c r="C191" s="241">
        <v>9.7000000000000011</v>
      </c>
      <c r="D191" s="241">
        <v>9.4</v>
      </c>
      <c r="E191" s="241">
        <v>9.1</v>
      </c>
      <c r="F191" s="241">
        <v>9.8000000000000007</v>
      </c>
      <c r="G191" s="241">
        <v>10.6</v>
      </c>
      <c r="H191" s="241">
        <v>11</v>
      </c>
      <c r="I191" s="241">
        <v>11.3</v>
      </c>
      <c r="J191" s="241">
        <v>11.7</v>
      </c>
      <c r="K191" s="241">
        <v>12.2</v>
      </c>
      <c r="L191" s="241">
        <v>11.9</v>
      </c>
      <c r="M191" s="241">
        <v>11</v>
      </c>
      <c r="N191" s="241">
        <v>11.4</v>
      </c>
      <c r="O191" s="241">
        <v>11.6</v>
      </c>
      <c r="P191" s="241">
        <v>11.6</v>
      </c>
      <c r="Q191" s="241">
        <v>11.4</v>
      </c>
      <c r="R191" s="241">
        <v>11.3</v>
      </c>
      <c r="S191" s="241">
        <v>11.5</v>
      </c>
      <c r="T191" s="241">
        <v>11.4</v>
      </c>
      <c r="U191" s="241">
        <v>11.3</v>
      </c>
      <c r="V191" s="241">
        <v>11.4</v>
      </c>
      <c r="W191" s="241">
        <v>11</v>
      </c>
      <c r="X191" s="241">
        <v>11.1</v>
      </c>
      <c r="Y191" s="241">
        <v>11.5</v>
      </c>
      <c r="Z191" s="235" t="str">
        <f t="shared" si="6"/>
        <v>Tuesday</v>
      </c>
      <c r="AA191" s="235" t="str">
        <f t="shared" si="7"/>
        <v>December</v>
      </c>
      <c r="AB191" s="235" t="s">
        <v>204</v>
      </c>
      <c r="AC191" s="242">
        <f t="shared" si="8"/>
        <v>11.041666666666666</v>
      </c>
      <c r="AD191" s="235">
        <f>VLOOKUP(A191,'[5]Daily LDZ Demand'!$A$5:$B$4752,2,FALSE)</f>
        <v>10.039999999999999</v>
      </c>
      <c r="AF191" s="237"/>
      <c r="AG191"/>
      <c r="AH191"/>
    </row>
    <row r="192" spans="1:34" s="235" customFormat="1" x14ac:dyDescent="0.35">
      <c r="A192" s="240">
        <v>44188</v>
      </c>
      <c r="B192" s="241">
        <v>11</v>
      </c>
      <c r="C192" s="241">
        <v>11.4</v>
      </c>
      <c r="D192" s="241">
        <v>12.1</v>
      </c>
      <c r="E192" s="241">
        <v>12.4</v>
      </c>
      <c r="F192" s="241">
        <v>12.3</v>
      </c>
      <c r="G192" s="241">
        <v>11.5</v>
      </c>
      <c r="H192" s="241">
        <v>11.1</v>
      </c>
      <c r="I192" s="241">
        <v>11.1</v>
      </c>
      <c r="J192" s="241">
        <v>10.5</v>
      </c>
      <c r="K192" s="241">
        <v>10</v>
      </c>
      <c r="L192" s="241">
        <v>9.5</v>
      </c>
      <c r="M192" s="241">
        <v>9.3000000000000007</v>
      </c>
      <c r="N192" s="241">
        <v>8.9</v>
      </c>
      <c r="O192" s="241">
        <v>8.7000000000000011</v>
      </c>
      <c r="P192" s="241">
        <v>8.1999999999999993</v>
      </c>
      <c r="Q192" s="241">
        <v>8.1</v>
      </c>
      <c r="R192" s="241">
        <v>7</v>
      </c>
      <c r="S192" s="241">
        <v>6.3</v>
      </c>
      <c r="T192" s="241">
        <v>6</v>
      </c>
      <c r="U192" s="241">
        <v>6.6</v>
      </c>
      <c r="V192" s="241">
        <v>7.2</v>
      </c>
      <c r="W192" s="241">
        <v>7.3</v>
      </c>
      <c r="X192" s="241">
        <v>7.1</v>
      </c>
      <c r="Y192" s="241">
        <v>6.9</v>
      </c>
      <c r="Z192" s="235" t="str">
        <f t="shared" si="6"/>
        <v>Wednesday</v>
      </c>
      <c r="AA192" s="235" t="str">
        <f t="shared" si="7"/>
        <v>December</v>
      </c>
      <c r="AB192" s="235" t="s">
        <v>204</v>
      </c>
      <c r="AC192" s="242">
        <f t="shared" si="8"/>
        <v>9.1874999999999982</v>
      </c>
      <c r="AD192" s="235">
        <f>VLOOKUP(A192,'[5]Daily LDZ Demand'!$A$5:$B$4752,2,FALSE)</f>
        <v>10.24</v>
      </c>
      <c r="AF192" s="237"/>
      <c r="AG192"/>
      <c r="AH192"/>
    </row>
    <row r="193" spans="1:34" s="235" customFormat="1" x14ac:dyDescent="0.35">
      <c r="A193" s="240">
        <v>44189</v>
      </c>
      <c r="B193" s="241">
        <v>5.1000000000000005</v>
      </c>
      <c r="C193" s="241">
        <v>4.0999999999999996</v>
      </c>
      <c r="D193" s="241">
        <v>3.7</v>
      </c>
      <c r="E193" s="241">
        <v>3.6</v>
      </c>
      <c r="F193" s="241">
        <v>4.4000000000000004</v>
      </c>
      <c r="G193" s="241">
        <v>5.5</v>
      </c>
      <c r="H193" s="241">
        <v>6.1</v>
      </c>
      <c r="I193" s="241">
        <v>6.1</v>
      </c>
      <c r="J193" s="241">
        <v>6</v>
      </c>
      <c r="K193" s="241">
        <v>5.5</v>
      </c>
      <c r="L193" s="241">
        <v>5.1000000000000005</v>
      </c>
      <c r="M193" s="241">
        <v>4.6000000000000005</v>
      </c>
      <c r="N193" s="241">
        <v>3.5</v>
      </c>
      <c r="O193" s="241">
        <v>3.4</v>
      </c>
      <c r="P193" s="241">
        <v>3.2</v>
      </c>
      <c r="Q193" s="241">
        <v>2.6</v>
      </c>
      <c r="R193" s="241">
        <v>1</v>
      </c>
      <c r="S193" s="241">
        <v>1.6</v>
      </c>
      <c r="T193" s="241">
        <v>0</v>
      </c>
      <c r="U193" s="241">
        <v>1.3</v>
      </c>
      <c r="V193" s="241">
        <v>-0.6</v>
      </c>
      <c r="W193" s="241">
        <v>1.1000000000000001</v>
      </c>
      <c r="X193" s="241">
        <v>-1.1000000000000001</v>
      </c>
      <c r="Y193" s="241">
        <v>-0.1</v>
      </c>
      <c r="Z193" s="235" t="str">
        <f t="shared" si="6"/>
        <v>Thursday</v>
      </c>
      <c r="AA193" s="235" t="str">
        <f t="shared" si="7"/>
        <v>December</v>
      </c>
      <c r="AB193" s="235" t="s">
        <v>204</v>
      </c>
      <c r="AC193" s="242">
        <f t="shared" si="8"/>
        <v>3.1541666666666668</v>
      </c>
      <c r="AD193" s="235">
        <f>VLOOKUP(A193,'[5]Daily LDZ Demand'!$A$5:$B$4752,2,FALSE)</f>
        <v>13.26</v>
      </c>
      <c r="AF193" s="237"/>
      <c r="AG193"/>
      <c r="AH193"/>
    </row>
    <row r="194" spans="1:34" s="235" customFormat="1" x14ac:dyDescent="0.35">
      <c r="A194" s="240">
        <v>44194</v>
      </c>
      <c r="B194" s="241">
        <v>3.3</v>
      </c>
      <c r="C194" s="241">
        <v>3.1</v>
      </c>
      <c r="D194" s="241">
        <v>2.3000000000000003</v>
      </c>
      <c r="E194" s="241">
        <v>1.8</v>
      </c>
      <c r="F194" s="241">
        <v>2.4</v>
      </c>
      <c r="G194" s="241">
        <v>3.5</v>
      </c>
      <c r="H194" s="241">
        <v>4.2</v>
      </c>
      <c r="I194" s="241">
        <v>4.3</v>
      </c>
      <c r="J194" s="241">
        <v>4.3</v>
      </c>
      <c r="K194" s="241">
        <v>4.3</v>
      </c>
      <c r="L194" s="241">
        <v>3.7</v>
      </c>
      <c r="M194" s="241">
        <v>3.3</v>
      </c>
      <c r="N194" s="241">
        <v>2.9</v>
      </c>
      <c r="O194" s="241">
        <v>3.1</v>
      </c>
      <c r="P194" s="241">
        <v>2.2000000000000002</v>
      </c>
      <c r="Q194" s="241">
        <v>2</v>
      </c>
      <c r="R194" s="241">
        <v>1.5</v>
      </c>
      <c r="S194" s="241">
        <v>1.1000000000000001</v>
      </c>
      <c r="T194" s="241">
        <v>2.9</v>
      </c>
      <c r="U194" s="241">
        <v>2.8</v>
      </c>
      <c r="V194" s="241">
        <v>3.3</v>
      </c>
      <c r="W194" s="241">
        <v>3.1</v>
      </c>
      <c r="X194" s="241">
        <v>3.3</v>
      </c>
      <c r="Y194" s="241">
        <v>3.4</v>
      </c>
      <c r="Z194" s="235" t="str">
        <f t="shared" si="6"/>
        <v>Tuesday</v>
      </c>
      <c r="AA194" s="235" t="str">
        <f t="shared" si="7"/>
        <v>December</v>
      </c>
      <c r="AB194" s="235" t="s">
        <v>204</v>
      </c>
      <c r="AC194" s="242">
        <f t="shared" si="8"/>
        <v>3.0041666666666664</v>
      </c>
      <c r="AD194" s="235">
        <f>VLOOKUP(A194,'[5]Daily LDZ Demand'!$A$5:$B$4752,2,FALSE)</f>
        <v>14.91</v>
      </c>
      <c r="AF194" s="237"/>
      <c r="AG194"/>
      <c r="AH194"/>
    </row>
    <row r="195" spans="1:34" s="235" customFormat="1" x14ac:dyDescent="0.35">
      <c r="A195" s="240">
        <v>44195</v>
      </c>
      <c r="B195" s="241">
        <v>2.7</v>
      </c>
      <c r="C195" s="241">
        <v>1.9</v>
      </c>
      <c r="D195" s="241">
        <v>1.4</v>
      </c>
      <c r="E195" s="241">
        <v>1.5</v>
      </c>
      <c r="F195" s="241">
        <v>2.4</v>
      </c>
      <c r="G195" s="241">
        <v>3.9</v>
      </c>
      <c r="H195" s="241">
        <v>4.4000000000000004</v>
      </c>
      <c r="I195" s="241">
        <v>4.7</v>
      </c>
      <c r="J195" s="241">
        <v>4.6000000000000005</v>
      </c>
      <c r="K195" s="241">
        <v>4.5</v>
      </c>
      <c r="L195" s="241">
        <v>4</v>
      </c>
      <c r="M195" s="241">
        <v>3.6</v>
      </c>
      <c r="N195" s="241">
        <v>2.6</v>
      </c>
      <c r="O195" s="241">
        <v>2.2000000000000002</v>
      </c>
      <c r="P195" s="241">
        <v>0.9</v>
      </c>
      <c r="Q195" s="241">
        <v>0.6</v>
      </c>
      <c r="R195" s="241">
        <v>-0.2</v>
      </c>
      <c r="S195" s="241">
        <v>-0.6</v>
      </c>
      <c r="T195" s="241">
        <v>-1.1000000000000001</v>
      </c>
      <c r="U195" s="241">
        <v>-1.4</v>
      </c>
      <c r="V195" s="241">
        <v>-0.4</v>
      </c>
      <c r="W195" s="241">
        <v>0.3</v>
      </c>
      <c r="X195" s="241">
        <v>-0.1</v>
      </c>
      <c r="Y195" s="241">
        <v>-1</v>
      </c>
      <c r="Z195" s="235" t="str">
        <f t="shared" si="6"/>
        <v>Wednesday</v>
      </c>
      <c r="AA195" s="235" t="str">
        <f t="shared" si="7"/>
        <v>December</v>
      </c>
      <c r="AB195" s="235" t="s">
        <v>204</v>
      </c>
      <c r="AC195" s="242">
        <f t="shared" si="8"/>
        <v>1.7249999999999999</v>
      </c>
      <c r="AD195" s="235">
        <f>VLOOKUP(A195,'[5]Daily LDZ Demand'!$A$5:$B$4752,2,FALSE)</f>
        <v>15.21</v>
      </c>
      <c r="AF195" s="237"/>
      <c r="AG195"/>
      <c r="AH195"/>
    </row>
    <row r="196" spans="1:34" s="235" customFormat="1" x14ac:dyDescent="0.35">
      <c r="A196" s="240">
        <v>44196</v>
      </c>
      <c r="B196" s="241">
        <v>-1.5</v>
      </c>
      <c r="C196" s="241">
        <v>-1.5</v>
      </c>
      <c r="D196" s="241">
        <v>-1.6</v>
      </c>
      <c r="E196" s="241">
        <v>-1.6</v>
      </c>
      <c r="F196" s="241">
        <v>-0.5</v>
      </c>
      <c r="G196" s="241">
        <v>1.1000000000000001</v>
      </c>
      <c r="H196" s="241">
        <v>1.4</v>
      </c>
      <c r="I196" s="241">
        <v>2.2000000000000002</v>
      </c>
      <c r="J196" s="241">
        <v>2.5</v>
      </c>
      <c r="K196" s="241">
        <v>2.5</v>
      </c>
      <c r="L196" s="241">
        <v>1.4</v>
      </c>
      <c r="M196" s="241">
        <v>0.3</v>
      </c>
      <c r="N196" s="241">
        <v>0</v>
      </c>
      <c r="O196" s="241">
        <v>-1.2</v>
      </c>
      <c r="P196" s="241">
        <v>-1.8</v>
      </c>
      <c r="Q196" s="241">
        <v>-1.9</v>
      </c>
      <c r="R196" s="241">
        <v>-2.3000000000000003</v>
      </c>
      <c r="S196" s="241">
        <v>-1.9</v>
      </c>
      <c r="T196" s="241">
        <v>-3.5</v>
      </c>
      <c r="U196" s="241">
        <v>-3.7</v>
      </c>
      <c r="V196" s="241">
        <v>-2.5</v>
      </c>
      <c r="W196" s="241">
        <v>-3.4</v>
      </c>
      <c r="X196" s="241">
        <v>-3.8</v>
      </c>
      <c r="Y196" s="241">
        <v>-4.0999999999999996</v>
      </c>
      <c r="Z196" s="235" t="str">
        <f t="shared" si="6"/>
        <v>Thursday</v>
      </c>
      <c r="AA196" s="235" t="str">
        <f t="shared" si="7"/>
        <v>December</v>
      </c>
      <c r="AB196" s="235" t="s">
        <v>204</v>
      </c>
      <c r="AC196" s="242">
        <f t="shared" si="8"/>
        <v>-1.0583333333333333</v>
      </c>
      <c r="AD196" s="235">
        <f>VLOOKUP(A196,'[5]Daily LDZ Demand'!$A$5:$B$4752,2,FALSE)</f>
        <v>16.11</v>
      </c>
      <c r="AF196" s="237"/>
      <c r="AG196"/>
      <c r="AH196"/>
    </row>
    <row r="197" spans="1:34" s="235" customFormat="1" x14ac:dyDescent="0.35">
      <c r="A197" s="240">
        <v>44200</v>
      </c>
      <c r="B197" s="241">
        <v>1.9</v>
      </c>
      <c r="C197" s="241">
        <v>1.6</v>
      </c>
      <c r="D197" s="241">
        <v>2.4</v>
      </c>
      <c r="E197" s="241">
        <v>2.5</v>
      </c>
      <c r="F197" s="241">
        <v>3.2</v>
      </c>
      <c r="G197" s="241">
        <v>3</v>
      </c>
      <c r="H197" s="241">
        <v>4</v>
      </c>
      <c r="I197" s="241">
        <v>3.9</v>
      </c>
      <c r="J197" s="241">
        <v>4</v>
      </c>
      <c r="K197" s="241">
        <v>5.1000000000000005</v>
      </c>
      <c r="L197" s="241">
        <v>4.2</v>
      </c>
      <c r="M197" s="241">
        <v>4.6000000000000005</v>
      </c>
      <c r="N197" s="241">
        <v>4.3</v>
      </c>
      <c r="O197" s="241">
        <v>4</v>
      </c>
      <c r="P197" s="241">
        <v>3</v>
      </c>
      <c r="Q197" s="241">
        <v>2.3000000000000003</v>
      </c>
      <c r="R197" s="241">
        <v>2.3000000000000003</v>
      </c>
      <c r="S197" s="241">
        <v>2.6</v>
      </c>
      <c r="T197" s="241">
        <v>2.6</v>
      </c>
      <c r="U197" s="241">
        <v>2.8</v>
      </c>
      <c r="V197" s="241">
        <v>2.8</v>
      </c>
      <c r="W197" s="241">
        <v>2.8</v>
      </c>
      <c r="X197" s="241">
        <v>2.6</v>
      </c>
      <c r="Y197" s="241">
        <v>2.4</v>
      </c>
      <c r="Z197" s="235" t="str">
        <f t="shared" ref="Z197:Z260" si="9">TEXT(A197,"dddd")</f>
        <v>Monday</v>
      </c>
      <c r="AA197" s="235" t="str">
        <f t="shared" ref="AA197:AA260" si="10">TEXT(A197,"mmmm")</f>
        <v>January</v>
      </c>
      <c r="AB197" s="235" t="s">
        <v>204</v>
      </c>
      <c r="AC197" s="242">
        <f t="shared" ref="AC197:AC260" si="11">AVERAGE(B197:Y197)</f>
        <v>3.1208333333333331</v>
      </c>
      <c r="AD197" s="235">
        <f>VLOOKUP(A197,'[5]Daily LDZ Demand'!$A$5:$B$4752,2,FALSE)</f>
        <v>16.940000000000001</v>
      </c>
      <c r="AF197" s="237"/>
      <c r="AG197"/>
      <c r="AH197"/>
    </row>
    <row r="198" spans="1:34" s="235" customFormat="1" x14ac:dyDescent="0.35">
      <c r="A198" s="240">
        <v>44201</v>
      </c>
      <c r="B198" s="241">
        <v>2.4</v>
      </c>
      <c r="C198" s="241">
        <v>1.8</v>
      </c>
      <c r="D198" s="241">
        <v>1</v>
      </c>
      <c r="E198" s="241">
        <v>1</v>
      </c>
      <c r="F198" s="241">
        <v>1.8</v>
      </c>
      <c r="G198" s="241">
        <v>2.3000000000000003</v>
      </c>
      <c r="H198" s="241">
        <v>3.2</v>
      </c>
      <c r="I198" s="241">
        <v>3.6</v>
      </c>
      <c r="J198" s="241">
        <v>3.9</v>
      </c>
      <c r="K198" s="241">
        <v>4.3</v>
      </c>
      <c r="L198" s="241">
        <v>3.9</v>
      </c>
      <c r="M198" s="241">
        <v>4</v>
      </c>
      <c r="N198" s="241">
        <v>3.7</v>
      </c>
      <c r="O198" s="241">
        <v>3.2</v>
      </c>
      <c r="P198" s="241">
        <v>2.8</v>
      </c>
      <c r="Q198" s="241">
        <v>2.7</v>
      </c>
      <c r="R198" s="241">
        <v>2.9</v>
      </c>
      <c r="S198" s="241">
        <v>2.5</v>
      </c>
      <c r="T198" s="241">
        <v>2.1</v>
      </c>
      <c r="U198" s="241">
        <v>1.8</v>
      </c>
      <c r="V198" s="241">
        <v>1.2</v>
      </c>
      <c r="W198" s="241">
        <v>1.7</v>
      </c>
      <c r="X198" s="241">
        <v>1</v>
      </c>
      <c r="Y198" s="241">
        <v>0.9</v>
      </c>
      <c r="Z198" s="235" t="str">
        <f t="shared" si="9"/>
        <v>Tuesday</v>
      </c>
      <c r="AA198" s="235" t="str">
        <f t="shared" si="10"/>
        <v>January</v>
      </c>
      <c r="AB198" s="235" t="s">
        <v>204</v>
      </c>
      <c r="AC198" s="242">
        <f t="shared" si="11"/>
        <v>2.4875000000000003</v>
      </c>
      <c r="AD198" s="235">
        <f>VLOOKUP(A198,'[5]Daily LDZ Demand'!$A$5:$B$4752,2,FALSE)</f>
        <v>17.04</v>
      </c>
      <c r="AF198" s="237"/>
      <c r="AG198"/>
      <c r="AH198"/>
    </row>
    <row r="199" spans="1:34" s="235" customFormat="1" x14ac:dyDescent="0.35">
      <c r="A199" s="240">
        <v>44202</v>
      </c>
      <c r="B199" s="241">
        <v>1.1000000000000001</v>
      </c>
      <c r="C199" s="241">
        <v>1.5</v>
      </c>
      <c r="D199" s="241">
        <v>1.6</v>
      </c>
      <c r="E199" s="241">
        <v>1.8</v>
      </c>
      <c r="F199" s="241">
        <v>2.1</v>
      </c>
      <c r="G199" s="241">
        <v>2.6</v>
      </c>
      <c r="H199" s="241">
        <v>2.7</v>
      </c>
      <c r="I199" s="241">
        <v>3.1</v>
      </c>
      <c r="J199" s="241">
        <v>3.6</v>
      </c>
      <c r="K199" s="241">
        <v>3.6</v>
      </c>
      <c r="L199" s="241">
        <v>3.6</v>
      </c>
      <c r="M199" s="241">
        <v>3</v>
      </c>
      <c r="N199" s="241">
        <v>2.7</v>
      </c>
      <c r="O199" s="241">
        <v>2.2000000000000002</v>
      </c>
      <c r="P199" s="241">
        <v>1.6</v>
      </c>
      <c r="Q199" s="241">
        <v>0.7</v>
      </c>
      <c r="R199" s="241">
        <v>-0.5</v>
      </c>
      <c r="S199" s="241">
        <v>-1.4</v>
      </c>
      <c r="T199" s="241">
        <v>-2.6</v>
      </c>
      <c r="U199" s="241">
        <v>-2.1</v>
      </c>
      <c r="V199" s="241">
        <v>-3.9</v>
      </c>
      <c r="W199" s="241">
        <v>-4.9000000000000004</v>
      </c>
      <c r="X199" s="241">
        <v>-4.9000000000000004</v>
      </c>
      <c r="Y199" s="241">
        <v>-4.2</v>
      </c>
      <c r="Z199" s="235" t="str">
        <f t="shared" si="9"/>
        <v>Wednesday</v>
      </c>
      <c r="AA199" s="235" t="str">
        <f t="shared" si="10"/>
        <v>January</v>
      </c>
      <c r="AB199" s="235" t="s">
        <v>204</v>
      </c>
      <c r="AC199" s="242">
        <f t="shared" si="11"/>
        <v>0.54166666666666741</v>
      </c>
      <c r="AD199" s="235">
        <f>VLOOKUP(A199,'[5]Daily LDZ Demand'!$A$5:$B$4752,2,FALSE)</f>
        <v>17.46</v>
      </c>
      <c r="AF199" s="237"/>
      <c r="AG199"/>
      <c r="AH199"/>
    </row>
    <row r="200" spans="1:34" s="235" customFormat="1" x14ac:dyDescent="0.35">
      <c r="A200" s="240">
        <v>44203</v>
      </c>
      <c r="B200" s="241">
        <v>-4.5</v>
      </c>
      <c r="C200" s="241">
        <v>-3.8</v>
      </c>
      <c r="D200" s="241">
        <v>-3.5</v>
      </c>
      <c r="E200" s="241">
        <v>-3.3</v>
      </c>
      <c r="F200" s="241">
        <v>-3.4</v>
      </c>
      <c r="G200" s="241">
        <v>-3.1</v>
      </c>
      <c r="H200" s="241">
        <v>-2.9</v>
      </c>
      <c r="I200" s="241">
        <v>-2.5</v>
      </c>
      <c r="J200" s="241">
        <v>-2.1</v>
      </c>
      <c r="K200" s="241">
        <v>-1.9</v>
      </c>
      <c r="L200" s="241">
        <v>-2</v>
      </c>
      <c r="M200" s="241">
        <v>-2.1</v>
      </c>
      <c r="N200" s="241">
        <v>-2.6</v>
      </c>
      <c r="O200" s="241">
        <v>-3.3</v>
      </c>
      <c r="P200" s="241">
        <v>-4</v>
      </c>
      <c r="Q200" s="241">
        <v>-3.8</v>
      </c>
      <c r="R200" s="241">
        <v>-3.9</v>
      </c>
      <c r="S200" s="241">
        <v>-2.8</v>
      </c>
      <c r="T200" s="241">
        <v>-2.3000000000000003</v>
      </c>
      <c r="U200" s="241">
        <v>-2.2000000000000002</v>
      </c>
      <c r="V200" s="241">
        <v>-2.1</v>
      </c>
      <c r="W200" s="241">
        <v>-2.3000000000000003</v>
      </c>
      <c r="X200" s="241">
        <v>-2.3000000000000003</v>
      </c>
      <c r="Y200" s="241">
        <v>-1.6</v>
      </c>
      <c r="Z200" s="235" t="str">
        <f t="shared" si="9"/>
        <v>Thursday</v>
      </c>
      <c r="AA200" s="235" t="str">
        <f t="shared" si="10"/>
        <v>January</v>
      </c>
      <c r="AB200" s="235" t="s">
        <v>204</v>
      </c>
      <c r="AC200" s="242">
        <f t="shared" si="11"/>
        <v>-2.8458333333333328</v>
      </c>
      <c r="AD200" s="235">
        <f>VLOOKUP(A200,'[5]Daily LDZ Demand'!$A$5:$B$4752,2,FALSE)</f>
        <v>18.350000000000001</v>
      </c>
      <c r="AF200" s="237"/>
      <c r="AG200"/>
      <c r="AH200"/>
    </row>
    <row r="201" spans="1:34" s="235" customFormat="1" x14ac:dyDescent="0.35">
      <c r="A201" s="240">
        <v>44204</v>
      </c>
      <c r="B201" s="241">
        <v>-0.8</v>
      </c>
      <c r="C201" s="241">
        <v>-1</v>
      </c>
      <c r="D201" s="241">
        <v>-0.6</v>
      </c>
      <c r="E201" s="241">
        <v>-0.7</v>
      </c>
      <c r="F201" s="241">
        <v>-0.4</v>
      </c>
      <c r="G201" s="241">
        <v>0.1</v>
      </c>
      <c r="H201" s="241">
        <v>2.3000000000000003</v>
      </c>
      <c r="I201" s="241">
        <v>2.1</v>
      </c>
      <c r="J201" s="241">
        <v>2.2000000000000002</v>
      </c>
      <c r="K201" s="241">
        <v>2.4</v>
      </c>
      <c r="L201" s="241">
        <v>2.3000000000000003</v>
      </c>
      <c r="M201" s="241">
        <v>2</v>
      </c>
      <c r="N201" s="241">
        <v>1.8</v>
      </c>
      <c r="O201" s="241">
        <v>1.9</v>
      </c>
      <c r="P201" s="241">
        <v>1.9</v>
      </c>
      <c r="Q201" s="241">
        <v>1.8</v>
      </c>
      <c r="R201" s="241">
        <v>1.6</v>
      </c>
      <c r="S201" s="241">
        <v>1.5</v>
      </c>
      <c r="T201" s="241">
        <v>0.8</v>
      </c>
      <c r="U201" s="241">
        <v>0.8</v>
      </c>
      <c r="V201" s="241">
        <v>0.3</v>
      </c>
      <c r="W201" s="241">
        <v>-0.5</v>
      </c>
      <c r="X201" s="241">
        <v>0</v>
      </c>
      <c r="Y201" s="241">
        <v>-0.1</v>
      </c>
      <c r="Z201" s="235" t="str">
        <f t="shared" si="9"/>
        <v>Friday</v>
      </c>
      <c r="AA201" s="235" t="str">
        <f t="shared" si="10"/>
        <v>January</v>
      </c>
      <c r="AB201" s="235" t="s">
        <v>204</v>
      </c>
      <c r="AC201" s="242">
        <f t="shared" si="11"/>
        <v>0.9041666666666669</v>
      </c>
      <c r="AD201" s="235">
        <f>VLOOKUP(A201,'[5]Daily LDZ Demand'!$A$5:$B$4752,2,FALSE)</f>
        <v>17.66</v>
      </c>
      <c r="AF201" s="237"/>
      <c r="AG201"/>
      <c r="AH201"/>
    </row>
    <row r="202" spans="1:34" s="235" customFormat="1" x14ac:dyDescent="0.35">
      <c r="A202" s="240">
        <v>44207</v>
      </c>
      <c r="B202" s="241">
        <v>5.4</v>
      </c>
      <c r="C202" s="241">
        <v>5.9</v>
      </c>
      <c r="D202" s="241">
        <v>6.2</v>
      </c>
      <c r="E202" s="241">
        <v>6.6</v>
      </c>
      <c r="F202" s="241">
        <v>7.3</v>
      </c>
      <c r="G202" s="241">
        <v>8</v>
      </c>
      <c r="H202" s="241">
        <v>8.1</v>
      </c>
      <c r="I202" s="241">
        <v>8.6</v>
      </c>
      <c r="J202" s="241">
        <v>8.7000000000000011</v>
      </c>
      <c r="K202" s="241">
        <v>8.8000000000000007</v>
      </c>
      <c r="L202" s="241">
        <v>8.4</v>
      </c>
      <c r="M202" s="241">
        <v>8</v>
      </c>
      <c r="N202" s="241">
        <v>8.1999999999999993</v>
      </c>
      <c r="O202" s="241">
        <v>8.4</v>
      </c>
      <c r="P202" s="241">
        <v>8.4</v>
      </c>
      <c r="Q202" s="241">
        <v>9.1</v>
      </c>
      <c r="R202" s="241">
        <v>9.2000000000000011</v>
      </c>
      <c r="S202" s="241">
        <v>9.2000000000000011</v>
      </c>
      <c r="T202" s="241">
        <v>9.6</v>
      </c>
      <c r="U202" s="241">
        <v>9.3000000000000007</v>
      </c>
      <c r="V202" s="241">
        <v>9.1</v>
      </c>
      <c r="W202" s="241">
        <v>9.6</v>
      </c>
      <c r="X202" s="241">
        <v>9.8000000000000007</v>
      </c>
      <c r="Y202" s="241">
        <v>9.9</v>
      </c>
      <c r="Z202" s="235" t="str">
        <f t="shared" si="9"/>
        <v>Monday</v>
      </c>
      <c r="AA202" s="235" t="str">
        <f t="shared" si="10"/>
        <v>January</v>
      </c>
      <c r="AB202" s="235" t="s">
        <v>204</v>
      </c>
      <c r="AC202" s="242">
        <f t="shared" si="11"/>
        <v>8.3250000000000011</v>
      </c>
      <c r="AD202" s="235">
        <f>VLOOKUP(A202,'[5]Daily LDZ Demand'!$A$5:$B$4752,2,FALSE)</f>
        <v>14.52</v>
      </c>
      <c r="AF202" s="237"/>
      <c r="AG202"/>
      <c r="AH202"/>
    </row>
    <row r="203" spans="1:34" s="235" customFormat="1" x14ac:dyDescent="0.35">
      <c r="A203" s="240">
        <v>44208</v>
      </c>
      <c r="B203" s="241">
        <v>9.8000000000000007</v>
      </c>
      <c r="C203" s="241">
        <v>9.8000000000000007</v>
      </c>
      <c r="D203" s="241">
        <v>9.8000000000000007</v>
      </c>
      <c r="E203" s="241">
        <v>9.8000000000000007</v>
      </c>
      <c r="F203" s="241">
        <v>9.8000000000000007</v>
      </c>
      <c r="G203" s="241">
        <v>10.3</v>
      </c>
      <c r="H203" s="241">
        <v>9.9</v>
      </c>
      <c r="I203" s="241">
        <v>10</v>
      </c>
      <c r="J203" s="241">
        <v>9.8000000000000007</v>
      </c>
      <c r="K203" s="241">
        <v>9.8000000000000007</v>
      </c>
      <c r="L203" s="241">
        <v>9.4</v>
      </c>
      <c r="M203" s="241">
        <v>7.5</v>
      </c>
      <c r="N203" s="241">
        <v>7.3</v>
      </c>
      <c r="O203" s="241">
        <v>6.7</v>
      </c>
      <c r="P203" s="241">
        <v>6.7</v>
      </c>
      <c r="Q203" s="241">
        <v>6.6</v>
      </c>
      <c r="R203" s="241">
        <v>6.3</v>
      </c>
      <c r="S203" s="241">
        <v>6.2</v>
      </c>
      <c r="T203" s="241">
        <v>6.2</v>
      </c>
      <c r="U203" s="241">
        <v>6.1</v>
      </c>
      <c r="V203" s="241">
        <v>6.4</v>
      </c>
      <c r="W203" s="241">
        <v>7.2</v>
      </c>
      <c r="X203" s="241">
        <v>7</v>
      </c>
      <c r="Y203" s="241">
        <v>7.4</v>
      </c>
      <c r="Z203" s="235" t="str">
        <f t="shared" si="9"/>
        <v>Tuesday</v>
      </c>
      <c r="AA203" s="235" t="str">
        <f t="shared" si="10"/>
        <v>January</v>
      </c>
      <c r="AB203" s="235" t="s">
        <v>204</v>
      </c>
      <c r="AC203" s="242">
        <f t="shared" si="11"/>
        <v>8.1583333333333314</v>
      </c>
      <c r="AD203" s="235">
        <f>VLOOKUP(A203,'[5]Daily LDZ Demand'!$A$5:$B$4752,2,FALSE)</f>
        <v>12.94</v>
      </c>
      <c r="AF203" s="237"/>
      <c r="AG203"/>
      <c r="AH203"/>
    </row>
    <row r="204" spans="1:34" s="235" customFormat="1" x14ac:dyDescent="0.35">
      <c r="A204" s="240">
        <v>44209</v>
      </c>
      <c r="B204" s="241">
        <v>9</v>
      </c>
      <c r="C204" s="241">
        <v>9.9</v>
      </c>
      <c r="D204" s="241">
        <v>10.200000000000001</v>
      </c>
      <c r="E204" s="241">
        <v>9.9</v>
      </c>
      <c r="F204" s="241">
        <v>10</v>
      </c>
      <c r="G204" s="241">
        <v>10.4</v>
      </c>
      <c r="H204" s="241">
        <v>10.5</v>
      </c>
      <c r="I204" s="241">
        <v>10.7</v>
      </c>
      <c r="J204" s="241">
        <v>10.5</v>
      </c>
      <c r="K204" s="241">
        <v>10.5</v>
      </c>
      <c r="L204" s="241">
        <v>10.1</v>
      </c>
      <c r="M204" s="241">
        <v>9.6</v>
      </c>
      <c r="N204" s="241">
        <v>9.6</v>
      </c>
      <c r="O204" s="241">
        <v>9.8000000000000007</v>
      </c>
      <c r="P204" s="241">
        <v>9.7000000000000011</v>
      </c>
      <c r="Q204" s="241">
        <v>9.7000000000000011</v>
      </c>
      <c r="R204" s="241">
        <v>9.9</v>
      </c>
      <c r="S204" s="241">
        <v>10</v>
      </c>
      <c r="T204" s="241">
        <v>10.4</v>
      </c>
      <c r="U204" s="241">
        <v>10.4</v>
      </c>
      <c r="V204" s="241">
        <v>10.5</v>
      </c>
      <c r="W204" s="241">
        <v>10.6</v>
      </c>
      <c r="X204" s="241">
        <v>10.6</v>
      </c>
      <c r="Y204" s="241">
        <v>10.5</v>
      </c>
      <c r="Z204" s="235" t="str">
        <f t="shared" si="9"/>
        <v>Wednesday</v>
      </c>
      <c r="AA204" s="235" t="str">
        <f t="shared" si="10"/>
        <v>January</v>
      </c>
      <c r="AB204" s="235" t="s">
        <v>204</v>
      </c>
      <c r="AC204" s="242">
        <f t="shared" si="11"/>
        <v>10.125</v>
      </c>
      <c r="AD204" s="235">
        <f>VLOOKUP(A204,'[5]Daily LDZ Demand'!$A$5:$B$4752,2,FALSE)</f>
        <v>12.51</v>
      </c>
      <c r="AF204" s="237"/>
      <c r="AG204"/>
      <c r="AH204"/>
    </row>
    <row r="205" spans="1:34" s="235" customFormat="1" x14ac:dyDescent="0.35">
      <c r="A205" s="240">
        <v>44210</v>
      </c>
      <c r="B205" s="241">
        <v>10.6</v>
      </c>
      <c r="C205" s="241">
        <v>10.5</v>
      </c>
      <c r="D205" s="241">
        <v>10.1</v>
      </c>
      <c r="E205" s="241">
        <v>10</v>
      </c>
      <c r="F205" s="241">
        <v>9.8000000000000007</v>
      </c>
      <c r="G205" s="241">
        <v>9.5</v>
      </c>
      <c r="H205" s="241">
        <v>9.3000000000000007</v>
      </c>
      <c r="I205" s="241">
        <v>9.6</v>
      </c>
      <c r="J205" s="241">
        <v>9.5</v>
      </c>
      <c r="K205" s="241">
        <v>9.6</v>
      </c>
      <c r="L205" s="241">
        <v>8.7000000000000011</v>
      </c>
      <c r="M205" s="241">
        <v>8.1</v>
      </c>
      <c r="N205" s="241">
        <v>7.9</v>
      </c>
      <c r="O205" s="241">
        <v>7.7</v>
      </c>
      <c r="P205" s="241">
        <v>6.7</v>
      </c>
      <c r="Q205" s="241">
        <v>5.5</v>
      </c>
      <c r="R205" s="241">
        <v>5</v>
      </c>
      <c r="S205" s="241">
        <v>4.2</v>
      </c>
      <c r="T205" s="241">
        <v>3.9</v>
      </c>
      <c r="U205" s="241">
        <v>3.3</v>
      </c>
      <c r="V205" s="241">
        <v>1.3</v>
      </c>
      <c r="W205" s="241">
        <v>2.1</v>
      </c>
      <c r="X205" s="241">
        <v>1.7</v>
      </c>
      <c r="Y205" s="241">
        <v>2.1</v>
      </c>
      <c r="Z205" s="235" t="str">
        <f t="shared" si="9"/>
        <v>Thursday</v>
      </c>
      <c r="AA205" s="235" t="str">
        <f t="shared" si="10"/>
        <v>January</v>
      </c>
      <c r="AB205" s="235" t="s">
        <v>204</v>
      </c>
      <c r="AC205" s="242">
        <f t="shared" si="11"/>
        <v>6.945833333333332</v>
      </c>
      <c r="AD205" s="235">
        <f>VLOOKUP(A205,'[5]Daily LDZ Demand'!$A$5:$B$4752,2,FALSE)</f>
        <v>12.47</v>
      </c>
      <c r="AF205" s="237"/>
      <c r="AG205"/>
      <c r="AH205"/>
    </row>
    <row r="206" spans="1:34" s="235" customFormat="1" x14ac:dyDescent="0.35">
      <c r="A206" s="240">
        <v>44211</v>
      </c>
      <c r="B206" s="241">
        <v>0.8</v>
      </c>
      <c r="C206" s="241">
        <v>0</v>
      </c>
      <c r="D206" s="241">
        <v>-0.6</v>
      </c>
      <c r="E206" s="241">
        <v>-0.2</v>
      </c>
      <c r="F206" s="241">
        <v>0.1</v>
      </c>
      <c r="G206" s="241">
        <v>1.2</v>
      </c>
      <c r="H206" s="241">
        <v>1.9</v>
      </c>
      <c r="I206" s="241">
        <v>2.1</v>
      </c>
      <c r="J206" s="241">
        <v>2.6</v>
      </c>
      <c r="K206" s="241">
        <v>3.3</v>
      </c>
      <c r="L206" s="241">
        <v>2.6</v>
      </c>
      <c r="M206" s="241">
        <v>1.6</v>
      </c>
      <c r="N206" s="241">
        <v>0.4</v>
      </c>
      <c r="O206" s="241">
        <v>0.4</v>
      </c>
      <c r="P206" s="241">
        <v>0.9</v>
      </c>
      <c r="Q206" s="241">
        <v>1.4</v>
      </c>
      <c r="R206" s="241">
        <v>2.2000000000000002</v>
      </c>
      <c r="S206" s="241">
        <v>4</v>
      </c>
      <c r="T206" s="241">
        <v>5.4</v>
      </c>
      <c r="U206" s="241">
        <v>6</v>
      </c>
      <c r="V206" s="241">
        <v>5.6</v>
      </c>
      <c r="W206" s="241">
        <v>4.9000000000000004</v>
      </c>
      <c r="X206" s="241">
        <v>5.4</v>
      </c>
      <c r="Y206" s="241">
        <v>6.4</v>
      </c>
      <c r="Z206" s="235" t="str">
        <f t="shared" si="9"/>
        <v>Friday</v>
      </c>
      <c r="AA206" s="235" t="str">
        <f t="shared" si="10"/>
        <v>January</v>
      </c>
      <c r="AB206" s="235" t="s">
        <v>204</v>
      </c>
      <c r="AC206" s="242">
        <f t="shared" si="11"/>
        <v>2.4333333333333331</v>
      </c>
      <c r="AD206" s="235">
        <f>VLOOKUP(A206,'[5]Daily LDZ Demand'!$A$5:$B$4752,2,FALSE)</f>
        <v>15.16</v>
      </c>
      <c r="AF206" s="237"/>
      <c r="AG206"/>
      <c r="AH206"/>
    </row>
    <row r="207" spans="1:34" s="235" customFormat="1" x14ac:dyDescent="0.35">
      <c r="A207" s="240">
        <v>44214</v>
      </c>
      <c r="B207" s="241">
        <v>3.5</v>
      </c>
      <c r="C207" s="241">
        <v>3.7</v>
      </c>
      <c r="D207" s="241">
        <v>4.0999999999999996</v>
      </c>
      <c r="E207" s="241">
        <v>4.8</v>
      </c>
      <c r="F207" s="241">
        <v>6.1</v>
      </c>
      <c r="G207" s="241">
        <v>6.9</v>
      </c>
      <c r="H207" s="241">
        <v>7.2</v>
      </c>
      <c r="I207" s="241">
        <v>8.1999999999999993</v>
      </c>
      <c r="J207" s="241">
        <v>8.5</v>
      </c>
      <c r="K207" s="241">
        <v>8.6</v>
      </c>
      <c r="L207" s="241">
        <v>8.5</v>
      </c>
      <c r="M207" s="241">
        <v>8.5</v>
      </c>
      <c r="N207" s="241">
        <v>8.8000000000000007</v>
      </c>
      <c r="O207" s="241">
        <v>9.3000000000000007</v>
      </c>
      <c r="P207" s="241">
        <v>9.9</v>
      </c>
      <c r="Q207" s="241">
        <v>10.200000000000001</v>
      </c>
      <c r="R207" s="241">
        <v>10.3</v>
      </c>
      <c r="S207" s="241">
        <v>10.6</v>
      </c>
      <c r="T207" s="241">
        <v>10.6</v>
      </c>
      <c r="U207" s="241">
        <v>10.8</v>
      </c>
      <c r="V207" s="241">
        <v>11</v>
      </c>
      <c r="W207" s="241">
        <v>11.4</v>
      </c>
      <c r="X207" s="241">
        <v>11.7</v>
      </c>
      <c r="Y207" s="241">
        <v>11.6</v>
      </c>
      <c r="Z207" s="235" t="str">
        <f t="shared" si="9"/>
        <v>Monday</v>
      </c>
      <c r="AA207" s="235" t="str">
        <f t="shared" si="10"/>
        <v>January</v>
      </c>
      <c r="AB207" s="235" t="s">
        <v>204</v>
      </c>
      <c r="AC207" s="242">
        <f t="shared" si="11"/>
        <v>8.5333333333333332</v>
      </c>
      <c r="AD207" s="235">
        <f>VLOOKUP(A207,'[5]Daily LDZ Demand'!$A$5:$B$4752,2,FALSE)</f>
        <v>13.77</v>
      </c>
      <c r="AF207" s="237"/>
      <c r="AG207"/>
      <c r="AH207"/>
    </row>
    <row r="208" spans="1:34" s="235" customFormat="1" x14ac:dyDescent="0.35">
      <c r="A208" s="240">
        <v>44215</v>
      </c>
      <c r="B208" s="241">
        <v>11.7</v>
      </c>
      <c r="C208" s="241">
        <v>11.4</v>
      </c>
      <c r="D208" s="241">
        <v>11</v>
      </c>
      <c r="E208" s="241">
        <v>11</v>
      </c>
      <c r="F208" s="241">
        <v>10.7</v>
      </c>
      <c r="G208" s="241">
        <v>10.8</v>
      </c>
      <c r="H208" s="241">
        <v>10.3</v>
      </c>
      <c r="I208" s="241">
        <v>10.8</v>
      </c>
      <c r="J208" s="241">
        <v>10.4</v>
      </c>
      <c r="K208" s="241">
        <v>10.8</v>
      </c>
      <c r="L208" s="241">
        <v>10.5</v>
      </c>
      <c r="M208" s="241">
        <v>10.3</v>
      </c>
      <c r="N208" s="241">
        <v>10.1</v>
      </c>
      <c r="O208" s="241">
        <v>10.4</v>
      </c>
      <c r="P208" s="241">
        <v>10.7</v>
      </c>
      <c r="Q208" s="241">
        <v>10.8</v>
      </c>
      <c r="R208" s="241">
        <v>10.9</v>
      </c>
      <c r="S208" s="241">
        <v>10.8</v>
      </c>
      <c r="T208" s="241">
        <v>11.2</v>
      </c>
      <c r="U208" s="241">
        <v>11.1</v>
      </c>
      <c r="V208" s="241">
        <v>11.1</v>
      </c>
      <c r="W208" s="241">
        <v>11.2</v>
      </c>
      <c r="X208" s="241">
        <v>11.3</v>
      </c>
      <c r="Y208" s="241">
        <v>11.1</v>
      </c>
      <c r="Z208" s="235" t="str">
        <f t="shared" si="9"/>
        <v>Tuesday</v>
      </c>
      <c r="AA208" s="235" t="str">
        <f t="shared" si="10"/>
        <v>January</v>
      </c>
      <c r="AB208" s="235" t="s">
        <v>204</v>
      </c>
      <c r="AC208" s="242">
        <f t="shared" si="11"/>
        <v>10.85</v>
      </c>
      <c r="AD208" s="235">
        <f>VLOOKUP(A208,'[5]Daily LDZ Demand'!$A$5:$B$4752,2,FALSE)</f>
        <v>11.85</v>
      </c>
      <c r="AF208" s="237"/>
      <c r="AG208"/>
      <c r="AH208"/>
    </row>
    <row r="209" spans="1:34" s="235" customFormat="1" x14ac:dyDescent="0.35">
      <c r="A209" s="240">
        <v>44216</v>
      </c>
      <c r="B209" s="241">
        <v>10.8</v>
      </c>
      <c r="C209" s="241">
        <v>10.7</v>
      </c>
      <c r="D209" s="241">
        <v>10.6</v>
      </c>
      <c r="E209" s="241">
        <v>10.4</v>
      </c>
      <c r="F209" s="241">
        <v>10.3</v>
      </c>
      <c r="G209" s="241">
        <v>10.4</v>
      </c>
      <c r="H209" s="241">
        <v>10.4</v>
      </c>
      <c r="I209" s="241">
        <v>10.1</v>
      </c>
      <c r="J209" s="241">
        <v>10.3</v>
      </c>
      <c r="K209" s="241">
        <v>10.5</v>
      </c>
      <c r="L209" s="241">
        <v>10.6</v>
      </c>
      <c r="M209" s="241">
        <v>10.7</v>
      </c>
      <c r="N209" s="241">
        <v>10.3</v>
      </c>
      <c r="O209" s="241">
        <v>10.200000000000001</v>
      </c>
      <c r="P209" s="241">
        <v>10.200000000000001</v>
      </c>
      <c r="Q209" s="241">
        <v>6.4</v>
      </c>
      <c r="R209" s="241">
        <v>5.4</v>
      </c>
      <c r="S209" s="241">
        <v>5.1000000000000005</v>
      </c>
      <c r="T209" s="241">
        <v>4.2</v>
      </c>
      <c r="U209" s="241">
        <v>4.5</v>
      </c>
      <c r="V209" s="241">
        <v>4.3</v>
      </c>
      <c r="W209" s="241">
        <v>4.5</v>
      </c>
      <c r="X209" s="241">
        <v>4.2</v>
      </c>
      <c r="Y209" s="241">
        <v>5.1000000000000005</v>
      </c>
      <c r="Z209" s="235" t="str">
        <f t="shared" si="9"/>
        <v>Wednesday</v>
      </c>
      <c r="AA209" s="235" t="str">
        <f t="shared" si="10"/>
        <v>January</v>
      </c>
      <c r="AB209" s="235" t="s">
        <v>204</v>
      </c>
      <c r="AC209" s="242">
        <f t="shared" si="11"/>
        <v>8.341666666666665</v>
      </c>
      <c r="AD209" s="235">
        <f>VLOOKUP(A209,'[5]Daily LDZ Demand'!$A$5:$B$4752,2,FALSE)</f>
        <v>12.15</v>
      </c>
      <c r="AF209" s="237"/>
      <c r="AG209"/>
      <c r="AH209"/>
    </row>
    <row r="210" spans="1:34" s="235" customFormat="1" x14ac:dyDescent="0.35">
      <c r="A210" s="240">
        <v>44217</v>
      </c>
      <c r="B210" s="241">
        <v>5.4</v>
      </c>
      <c r="C210" s="241">
        <v>5.5</v>
      </c>
      <c r="D210" s="241">
        <v>6.1</v>
      </c>
      <c r="E210" s="241">
        <v>5.8</v>
      </c>
      <c r="F210" s="241">
        <v>6.1</v>
      </c>
      <c r="G210" s="241">
        <v>7.4</v>
      </c>
      <c r="H210" s="241">
        <v>7.4</v>
      </c>
      <c r="I210" s="241">
        <v>7.7</v>
      </c>
      <c r="J210" s="241">
        <v>7.8</v>
      </c>
      <c r="K210" s="241">
        <v>7.3</v>
      </c>
      <c r="L210" s="241">
        <v>6.5</v>
      </c>
      <c r="M210" s="241">
        <v>5.8</v>
      </c>
      <c r="N210" s="241">
        <v>5.2</v>
      </c>
      <c r="O210" s="241">
        <v>5</v>
      </c>
      <c r="P210" s="241">
        <v>4.2</v>
      </c>
      <c r="Q210" s="241">
        <v>3.7</v>
      </c>
      <c r="R210" s="241">
        <v>3</v>
      </c>
      <c r="S210" s="241">
        <v>3.9</v>
      </c>
      <c r="T210" s="241">
        <v>3.7</v>
      </c>
      <c r="U210" s="241">
        <v>2.9</v>
      </c>
      <c r="V210" s="241">
        <v>2</v>
      </c>
      <c r="W210" s="241">
        <v>0.9</v>
      </c>
      <c r="X210" s="241">
        <v>1.1000000000000001</v>
      </c>
      <c r="Y210" s="241">
        <v>0.4</v>
      </c>
      <c r="Z210" s="235" t="str">
        <f t="shared" si="9"/>
        <v>Thursday</v>
      </c>
      <c r="AA210" s="235" t="str">
        <f t="shared" si="10"/>
        <v>January</v>
      </c>
      <c r="AB210" s="235" t="s">
        <v>204</v>
      </c>
      <c r="AC210" s="242">
        <f t="shared" si="11"/>
        <v>4.7833333333333341</v>
      </c>
      <c r="AD210" s="235">
        <f>VLOOKUP(A210,'[5]Daily LDZ Demand'!$A$5:$B$4752,2,FALSE)</f>
        <v>14.11</v>
      </c>
      <c r="AF210" s="237"/>
      <c r="AG210"/>
      <c r="AH210"/>
    </row>
    <row r="211" spans="1:34" s="235" customFormat="1" x14ac:dyDescent="0.35">
      <c r="A211" s="240">
        <v>44218</v>
      </c>
      <c r="B211" s="241">
        <v>-1.3</v>
      </c>
      <c r="C211" s="241">
        <v>-1.2</v>
      </c>
      <c r="D211" s="241">
        <v>-2</v>
      </c>
      <c r="E211" s="241">
        <v>-0.7</v>
      </c>
      <c r="F211" s="241">
        <v>1.8</v>
      </c>
      <c r="G211" s="241">
        <v>4.9000000000000004</v>
      </c>
      <c r="H211" s="241">
        <v>6.4</v>
      </c>
      <c r="I211" s="241">
        <v>8.1999999999999993</v>
      </c>
      <c r="J211" s="241">
        <v>7.3</v>
      </c>
      <c r="K211" s="241">
        <v>7.7</v>
      </c>
      <c r="L211" s="241">
        <v>6.6</v>
      </c>
      <c r="M211" s="241">
        <v>4.7</v>
      </c>
      <c r="N211" s="241">
        <v>4.4000000000000004</v>
      </c>
      <c r="O211" s="241">
        <v>4.5</v>
      </c>
      <c r="P211" s="241">
        <v>4.2</v>
      </c>
      <c r="Q211" s="241">
        <v>3.1</v>
      </c>
      <c r="R211" s="241">
        <v>2.3000000000000003</v>
      </c>
      <c r="S211" s="241">
        <v>1.6</v>
      </c>
      <c r="T211" s="241">
        <v>-1.3</v>
      </c>
      <c r="U211" s="241">
        <v>-1.4</v>
      </c>
      <c r="V211" s="241">
        <v>-1.4</v>
      </c>
      <c r="W211" s="241">
        <v>-1.1000000000000001</v>
      </c>
      <c r="X211" s="241">
        <v>-1</v>
      </c>
      <c r="Y211" s="241">
        <v>-1.2</v>
      </c>
      <c r="Z211" s="235" t="str">
        <f t="shared" si="9"/>
        <v>Friday</v>
      </c>
      <c r="AA211" s="235" t="str">
        <f t="shared" si="10"/>
        <v>January</v>
      </c>
      <c r="AB211" s="235" t="s">
        <v>204</v>
      </c>
      <c r="AC211" s="242">
        <f t="shared" si="11"/>
        <v>2.2958333333333338</v>
      </c>
      <c r="AD211" s="235">
        <f>VLOOKUP(A211,'[5]Daily LDZ Demand'!$A$5:$B$4752,2,FALSE)</f>
        <v>15.13</v>
      </c>
      <c r="AF211" s="237"/>
      <c r="AG211"/>
      <c r="AH211"/>
    </row>
    <row r="212" spans="1:34" s="235" customFormat="1" x14ac:dyDescent="0.35">
      <c r="A212" s="240">
        <v>44221</v>
      </c>
      <c r="B212" s="241">
        <v>-1.4</v>
      </c>
      <c r="C212" s="241">
        <v>-2.3000000000000003</v>
      </c>
      <c r="D212" s="241">
        <v>-2.7</v>
      </c>
      <c r="E212" s="241">
        <v>-1.8</v>
      </c>
      <c r="F212" s="241">
        <v>1.5</v>
      </c>
      <c r="G212" s="241">
        <v>2.4</v>
      </c>
      <c r="H212" s="241">
        <v>3.8</v>
      </c>
      <c r="I212" s="241">
        <v>5.5</v>
      </c>
      <c r="J212" s="241">
        <v>6.1</v>
      </c>
      <c r="K212" s="241">
        <v>5.7</v>
      </c>
      <c r="L212" s="241">
        <v>5.3</v>
      </c>
      <c r="M212" s="241">
        <v>3.1</v>
      </c>
      <c r="N212" s="241">
        <v>3.2</v>
      </c>
      <c r="O212" s="241">
        <v>1.5</v>
      </c>
      <c r="P212" s="241">
        <v>1.9</v>
      </c>
      <c r="Q212" s="241">
        <v>2.3000000000000003</v>
      </c>
      <c r="R212" s="241">
        <v>1.2</v>
      </c>
      <c r="S212" s="241">
        <v>0.8</v>
      </c>
      <c r="T212" s="241">
        <v>-0.4</v>
      </c>
      <c r="U212" s="241">
        <v>-0.2</v>
      </c>
      <c r="V212" s="241">
        <v>-0.3</v>
      </c>
      <c r="W212" s="241">
        <v>0.3</v>
      </c>
      <c r="X212" s="241">
        <v>1.1000000000000001</v>
      </c>
      <c r="Y212" s="241">
        <v>0.9</v>
      </c>
      <c r="Z212" s="235" t="str">
        <f t="shared" si="9"/>
        <v>Monday</v>
      </c>
      <c r="AA212" s="235" t="str">
        <f t="shared" si="10"/>
        <v>January</v>
      </c>
      <c r="AB212" s="235" t="s">
        <v>204</v>
      </c>
      <c r="AC212" s="242">
        <f t="shared" si="11"/>
        <v>1.5624999999999998</v>
      </c>
      <c r="AD212" s="235">
        <f>VLOOKUP(A212,'[5]Daily LDZ Demand'!$A$5:$B$4752,2,FALSE)</f>
        <v>16.72</v>
      </c>
      <c r="AF212" s="237"/>
      <c r="AG212"/>
      <c r="AH212"/>
    </row>
    <row r="213" spans="1:34" s="235" customFormat="1" x14ac:dyDescent="0.35">
      <c r="A213" s="240">
        <v>44222</v>
      </c>
      <c r="B213" s="241">
        <v>0.9</v>
      </c>
      <c r="C213" s="241">
        <v>2</v>
      </c>
      <c r="D213" s="241">
        <v>4.6000000000000005</v>
      </c>
      <c r="E213" s="241">
        <v>3.7</v>
      </c>
      <c r="F213" s="241">
        <v>4</v>
      </c>
      <c r="G213" s="241">
        <v>5.6</v>
      </c>
      <c r="H213" s="241">
        <v>5.8</v>
      </c>
      <c r="I213" s="241">
        <v>6.8</v>
      </c>
      <c r="J213" s="241">
        <v>6.7</v>
      </c>
      <c r="K213" s="241">
        <v>6.8</v>
      </c>
      <c r="L213" s="241">
        <v>7.2</v>
      </c>
      <c r="M213" s="241">
        <v>7.7</v>
      </c>
      <c r="N213" s="241">
        <v>8.4</v>
      </c>
      <c r="O213" s="241">
        <v>9.2000000000000011</v>
      </c>
      <c r="P213" s="241">
        <v>9.4</v>
      </c>
      <c r="Q213" s="241">
        <v>9.2000000000000011</v>
      </c>
      <c r="R213" s="241">
        <v>9.1</v>
      </c>
      <c r="S213" s="241">
        <v>9</v>
      </c>
      <c r="T213" s="241">
        <v>8.4</v>
      </c>
      <c r="U213" s="241">
        <v>8.1999999999999993</v>
      </c>
      <c r="V213" s="241">
        <v>7.9</v>
      </c>
      <c r="W213" s="241">
        <v>7.4</v>
      </c>
      <c r="X213" s="241">
        <v>7.4</v>
      </c>
      <c r="Y213" s="241">
        <v>8.1999999999999993</v>
      </c>
      <c r="Z213" s="235" t="str">
        <f t="shared" si="9"/>
        <v>Tuesday</v>
      </c>
      <c r="AA213" s="235" t="str">
        <f t="shared" si="10"/>
        <v>January</v>
      </c>
      <c r="AB213" s="235" t="s">
        <v>204</v>
      </c>
      <c r="AC213" s="242">
        <f t="shared" si="11"/>
        <v>6.8166666666666673</v>
      </c>
      <c r="AD213" s="235">
        <f>VLOOKUP(A213,'[5]Daily LDZ Demand'!$A$5:$B$4752,2,FALSE)</f>
        <v>15.61</v>
      </c>
      <c r="AF213" s="237"/>
      <c r="AG213"/>
      <c r="AH213"/>
    </row>
    <row r="214" spans="1:34" s="235" customFormat="1" x14ac:dyDescent="0.35">
      <c r="A214" s="240">
        <v>44223</v>
      </c>
      <c r="B214" s="241">
        <v>8</v>
      </c>
      <c r="C214" s="241">
        <v>7.7</v>
      </c>
      <c r="D214" s="241">
        <v>8.1999999999999993</v>
      </c>
      <c r="E214" s="241">
        <v>8.8000000000000007</v>
      </c>
      <c r="F214" s="241">
        <v>9.4</v>
      </c>
      <c r="G214" s="241">
        <v>9.9</v>
      </c>
      <c r="H214" s="241">
        <v>10.6</v>
      </c>
      <c r="I214" s="241">
        <v>10.9</v>
      </c>
      <c r="J214" s="241">
        <v>10.7</v>
      </c>
      <c r="K214" s="241">
        <v>10.3</v>
      </c>
      <c r="L214" s="241">
        <v>10</v>
      </c>
      <c r="M214" s="241">
        <v>9.8000000000000007</v>
      </c>
      <c r="N214" s="241">
        <v>9.5</v>
      </c>
      <c r="O214" s="241">
        <v>9.5</v>
      </c>
      <c r="P214" s="241">
        <v>9</v>
      </c>
      <c r="Q214" s="241">
        <v>9</v>
      </c>
      <c r="R214" s="241">
        <v>9.4</v>
      </c>
      <c r="S214" s="241">
        <v>10</v>
      </c>
      <c r="T214" s="241">
        <v>10.200000000000001</v>
      </c>
      <c r="U214" s="241">
        <v>10.1</v>
      </c>
      <c r="V214" s="241">
        <v>10.4</v>
      </c>
      <c r="W214" s="241">
        <v>11</v>
      </c>
      <c r="X214" s="241">
        <v>11.2</v>
      </c>
      <c r="Y214" s="241">
        <v>11.2</v>
      </c>
      <c r="Z214" s="235" t="str">
        <f t="shared" si="9"/>
        <v>Wednesday</v>
      </c>
      <c r="AA214" s="235" t="str">
        <f t="shared" si="10"/>
        <v>January</v>
      </c>
      <c r="AB214" s="235" t="s">
        <v>204</v>
      </c>
      <c r="AC214" s="242">
        <f t="shared" si="11"/>
        <v>9.7833333333333332</v>
      </c>
      <c r="AD214" s="235">
        <f>VLOOKUP(A214,'[5]Daily LDZ Demand'!$A$5:$B$4752,2,FALSE)</f>
        <v>12.34</v>
      </c>
      <c r="AF214" s="237"/>
      <c r="AG214"/>
      <c r="AH214"/>
    </row>
    <row r="215" spans="1:34" s="235" customFormat="1" x14ac:dyDescent="0.35">
      <c r="A215" s="240">
        <v>44224</v>
      </c>
      <c r="B215" s="241">
        <v>12.1</v>
      </c>
      <c r="C215" s="241">
        <v>12.3</v>
      </c>
      <c r="D215" s="241">
        <v>11.8</v>
      </c>
      <c r="E215" s="241">
        <v>11.8</v>
      </c>
      <c r="F215" s="241">
        <v>12.2</v>
      </c>
      <c r="G215" s="241">
        <v>12.9</v>
      </c>
      <c r="H215" s="241">
        <v>12.7</v>
      </c>
      <c r="I215" s="241">
        <v>12.9</v>
      </c>
      <c r="J215" s="241">
        <v>12.9</v>
      </c>
      <c r="K215" s="241">
        <v>12.9</v>
      </c>
      <c r="L215" s="241">
        <v>11.9</v>
      </c>
      <c r="M215" s="241">
        <v>11.4</v>
      </c>
      <c r="N215" s="241">
        <v>10.9</v>
      </c>
      <c r="O215" s="241">
        <v>11.2</v>
      </c>
      <c r="P215" s="241">
        <v>11.1</v>
      </c>
      <c r="Q215" s="241">
        <v>11.2</v>
      </c>
      <c r="R215" s="241">
        <v>11.1</v>
      </c>
      <c r="S215" s="241">
        <v>11.1</v>
      </c>
      <c r="T215" s="241">
        <v>10.8</v>
      </c>
      <c r="U215" s="241">
        <v>9.9</v>
      </c>
      <c r="V215" s="241">
        <v>9.8000000000000007</v>
      </c>
      <c r="W215" s="241">
        <v>9.6</v>
      </c>
      <c r="X215" s="241">
        <v>9.9</v>
      </c>
      <c r="Y215" s="241">
        <v>9.9</v>
      </c>
      <c r="Z215" s="235" t="str">
        <f t="shared" si="9"/>
        <v>Thursday</v>
      </c>
      <c r="AA215" s="235" t="str">
        <f t="shared" si="10"/>
        <v>January</v>
      </c>
      <c r="AB215" s="235" t="s">
        <v>204</v>
      </c>
      <c r="AC215" s="242">
        <f t="shared" si="11"/>
        <v>11.429166666666667</v>
      </c>
      <c r="AD215" s="235">
        <f>VLOOKUP(A215,'[5]Daily LDZ Demand'!$A$5:$B$4752,2,FALSE)</f>
        <v>10.9</v>
      </c>
      <c r="AF215" s="237"/>
      <c r="AG215"/>
      <c r="AH215"/>
    </row>
    <row r="216" spans="1:34" s="235" customFormat="1" x14ac:dyDescent="0.35">
      <c r="A216" s="240">
        <v>44225</v>
      </c>
      <c r="B216" s="241">
        <v>9</v>
      </c>
      <c r="C216" s="241">
        <v>9</v>
      </c>
      <c r="D216" s="241">
        <v>9</v>
      </c>
      <c r="E216" s="241">
        <v>9.4</v>
      </c>
      <c r="F216" s="241">
        <v>9.5</v>
      </c>
      <c r="G216" s="241">
        <v>9.9</v>
      </c>
      <c r="H216" s="241">
        <v>10.200000000000001</v>
      </c>
      <c r="I216" s="241">
        <v>10.200000000000001</v>
      </c>
      <c r="J216" s="241">
        <v>10.7</v>
      </c>
      <c r="K216" s="241">
        <v>10.200000000000001</v>
      </c>
      <c r="L216" s="241">
        <v>10.200000000000001</v>
      </c>
      <c r="M216" s="241">
        <v>8.5</v>
      </c>
      <c r="N216" s="241">
        <v>7.5</v>
      </c>
      <c r="O216" s="241">
        <v>6.9</v>
      </c>
      <c r="P216" s="241">
        <v>7.5</v>
      </c>
      <c r="Q216" s="241">
        <v>6.7</v>
      </c>
      <c r="R216" s="241">
        <v>7.6</v>
      </c>
      <c r="S216" s="241">
        <v>7.5</v>
      </c>
      <c r="T216" s="241">
        <v>7.5</v>
      </c>
      <c r="U216" s="241">
        <v>7.4</v>
      </c>
      <c r="V216" s="241">
        <v>7.5</v>
      </c>
      <c r="W216" s="241">
        <v>7.5</v>
      </c>
      <c r="X216" s="241">
        <v>7.2</v>
      </c>
      <c r="Y216" s="241">
        <v>7.6</v>
      </c>
      <c r="Z216" s="235" t="str">
        <f t="shared" si="9"/>
        <v>Friday</v>
      </c>
      <c r="AA216" s="235" t="str">
        <f t="shared" si="10"/>
        <v>January</v>
      </c>
      <c r="AB216" s="235" t="s">
        <v>204</v>
      </c>
      <c r="AC216" s="242">
        <f t="shared" si="11"/>
        <v>8.5083333333333329</v>
      </c>
      <c r="AD216" s="235">
        <f>VLOOKUP(A216,'[5]Daily LDZ Demand'!$A$5:$B$4752,2,FALSE)</f>
        <v>11.24</v>
      </c>
      <c r="AF216" s="237"/>
      <c r="AG216"/>
      <c r="AH216"/>
    </row>
    <row r="217" spans="1:34" s="235" customFormat="1" x14ac:dyDescent="0.35">
      <c r="A217" s="240">
        <v>44228</v>
      </c>
      <c r="B217" s="241">
        <v>2.7</v>
      </c>
      <c r="C217" s="241">
        <v>2.8</v>
      </c>
      <c r="D217" s="241">
        <v>2.7</v>
      </c>
      <c r="E217" s="241">
        <v>2.7</v>
      </c>
      <c r="F217" s="241">
        <v>3.1</v>
      </c>
      <c r="G217" s="241">
        <v>3.4</v>
      </c>
      <c r="H217" s="241">
        <v>3.6</v>
      </c>
      <c r="I217" s="241">
        <v>3.9</v>
      </c>
      <c r="J217" s="241">
        <v>4</v>
      </c>
      <c r="K217" s="241">
        <v>4.4000000000000004</v>
      </c>
      <c r="L217" s="241">
        <v>4.2</v>
      </c>
      <c r="M217" s="241">
        <v>4.0999999999999996</v>
      </c>
      <c r="N217" s="241">
        <v>4.4000000000000004</v>
      </c>
      <c r="O217" s="241">
        <v>4.6000000000000005</v>
      </c>
      <c r="P217" s="241">
        <v>4.8</v>
      </c>
      <c r="Q217" s="241">
        <v>4.9000000000000004</v>
      </c>
      <c r="R217" s="241">
        <v>5.5</v>
      </c>
      <c r="S217" s="241">
        <v>6.2</v>
      </c>
      <c r="T217" s="241">
        <v>6.7</v>
      </c>
      <c r="U217" s="241">
        <v>7.9</v>
      </c>
      <c r="V217" s="241">
        <v>8.1</v>
      </c>
      <c r="W217" s="241">
        <v>8.4</v>
      </c>
      <c r="X217" s="241">
        <v>10.4</v>
      </c>
      <c r="Y217" s="241">
        <v>10.9</v>
      </c>
      <c r="Z217" s="235" t="str">
        <f t="shared" si="9"/>
        <v>Monday</v>
      </c>
      <c r="AA217" s="235" t="str">
        <f t="shared" si="10"/>
        <v>February</v>
      </c>
      <c r="AB217" s="235" t="s">
        <v>204</v>
      </c>
      <c r="AC217" s="242">
        <f t="shared" si="11"/>
        <v>5.1833333333333345</v>
      </c>
      <c r="AD217" s="235">
        <f>VLOOKUP(A217,'[5]Daily LDZ Demand'!$A$5:$B$4752,2,FALSE)</f>
        <v>15.45</v>
      </c>
      <c r="AF217" s="237"/>
      <c r="AG217"/>
      <c r="AH217"/>
    </row>
    <row r="218" spans="1:34" s="235" customFormat="1" x14ac:dyDescent="0.35">
      <c r="A218" s="240">
        <v>44229</v>
      </c>
      <c r="B218" s="241">
        <v>10.6</v>
      </c>
      <c r="C218" s="241">
        <v>10.6</v>
      </c>
      <c r="D218" s="241">
        <v>10.3</v>
      </c>
      <c r="E218" s="241">
        <v>10.6</v>
      </c>
      <c r="F218" s="241">
        <v>12.1</v>
      </c>
      <c r="G218" s="241">
        <v>12.2</v>
      </c>
      <c r="H218" s="241">
        <v>12.9</v>
      </c>
      <c r="I218" s="241">
        <v>12.6</v>
      </c>
      <c r="J218" s="241">
        <v>12</v>
      </c>
      <c r="K218" s="241">
        <v>11.8</v>
      </c>
      <c r="L218" s="241">
        <v>11.3</v>
      </c>
      <c r="M218" s="241">
        <v>11.1</v>
      </c>
      <c r="N218" s="241">
        <v>10.8</v>
      </c>
      <c r="O218" s="241">
        <v>10.3</v>
      </c>
      <c r="P218" s="241">
        <v>10.5</v>
      </c>
      <c r="Q218" s="241">
        <v>10.1</v>
      </c>
      <c r="R218" s="241">
        <v>10.1</v>
      </c>
      <c r="S218" s="241">
        <v>9.8000000000000007</v>
      </c>
      <c r="T218" s="241">
        <v>9.3000000000000007</v>
      </c>
      <c r="U218" s="241">
        <v>9.1</v>
      </c>
      <c r="V218" s="241">
        <v>8.6</v>
      </c>
      <c r="W218" s="241">
        <v>8.1</v>
      </c>
      <c r="X218" s="241">
        <v>7.7</v>
      </c>
      <c r="Y218" s="241">
        <v>7.3</v>
      </c>
      <c r="Z218" s="235" t="str">
        <f t="shared" si="9"/>
        <v>Tuesday</v>
      </c>
      <c r="AA218" s="235" t="str">
        <f t="shared" si="10"/>
        <v>February</v>
      </c>
      <c r="AB218" s="235" t="s">
        <v>204</v>
      </c>
      <c r="AC218" s="242">
        <f t="shared" si="11"/>
        <v>10.408333333333333</v>
      </c>
      <c r="AD218" s="235">
        <f>VLOOKUP(A218,'[5]Daily LDZ Demand'!$A$5:$B$4752,2,FALSE)</f>
        <v>11.92</v>
      </c>
      <c r="AF218" s="237"/>
      <c r="AG218"/>
      <c r="AH218"/>
    </row>
    <row r="219" spans="1:34" s="235" customFormat="1" x14ac:dyDescent="0.35">
      <c r="A219" s="240">
        <v>44230</v>
      </c>
      <c r="B219" s="241">
        <v>6.2</v>
      </c>
      <c r="C219" s="241">
        <v>6.2</v>
      </c>
      <c r="D219" s="241">
        <v>6.1</v>
      </c>
      <c r="E219" s="241">
        <v>6.3</v>
      </c>
      <c r="F219" s="241">
        <v>7.5</v>
      </c>
      <c r="G219" s="241">
        <v>8.1</v>
      </c>
      <c r="H219" s="241">
        <v>9.4</v>
      </c>
      <c r="I219" s="241">
        <v>8.4</v>
      </c>
      <c r="J219" s="241">
        <v>9.5</v>
      </c>
      <c r="K219" s="241">
        <v>9</v>
      </c>
      <c r="L219" s="241">
        <v>9.2000000000000011</v>
      </c>
      <c r="M219" s="241">
        <v>7.6</v>
      </c>
      <c r="N219" s="241">
        <v>6.8</v>
      </c>
      <c r="O219" s="241">
        <v>5</v>
      </c>
      <c r="P219" s="241">
        <v>4.6000000000000005</v>
      </c>
      <c r="Q219" s="241">
        <v>5.4</v>
      </c>
      <c r="R219" s="241">
        <v>5</v>
      </c>
      <c r="S219" s="241">
        <v>5.5</v>
      </c>
      <c r="T219" s="241">
        <v>5.1000000000000005</v>
      </c>
      <c r="U219" s="241">
        <v>4.8</v>
      </c>
      <c r="V219" s="241">
        <v>2.5</v>
      </c>
      <c r="W219" s="241">
        <v>2.6</v>
      </c>
      <c r="X219" s="241">
        <v>2.9</v>
      </c>
      <c r="Y219" s="241">
        <v>3.3</v>
      </c>
      <c r="Z219" s="235" t="str">
        <f t="shared" si="9"/>
        <v>Wednesday</v>
      </c>
      <c r="AA219" s="235" t="str">
        <f t="shared" si="10"/>
        <v>February</v>
      </c>
      <c r="AB219" s="235" t="s">
        <v>204</v>
      </c>
      <c r="AC219" s="242">
        <f t="shared" si="11"/>
        <v>6.125</v>
      </c>
      <c r="AD219" s="235">
        <f>VLOOKUP(A219,'[5]Daily LDZ Demand'!$A$5:$B$4752,2,FALSE)</f>
        <v>12.03</v>
      </c>
      <c r="AF219" s="237"/>
      <c r="AG219"/>
      <c r="AH219"/>
    </row>
    <row r="220" spans="1:34" s="235" customFormat="1" x14ac:dyDescent="0.35">
      <c r="A220" s="240">
        <v>44231</v>
      </c>
      <c r="B220" s="241">
        <v>3.8</v>
      </c>
      <c r="C220" s="241">
        <v>5.7</v>
      </c>
      <c r="D220" s="241">
        <v>6.4</v>
      </c>
      <c r="E220" s="241">
        <v>7.3</v>
      </c>
      <c r="F220" s="241">
        <v>8.1999999999999993</v>
      </c>
      <c r="G220" s="241">
        <v>8.1</v>
      </c>
      <c r="H220" s="241">
        <v>9.1</v>
      </c>
      <c r="I220" s="241">
        <v>10</v>
      </c>
      <c r="J220" s="241">
        <v>10</v>
      </c>
      <c r="K220" s="241">
        <v>9.9</v>
      </c>
      <c r="L220" s="241">
        <v>9.8000000000000007</v>
      </c>
      <c r="M220" s="241">
        <v>9.7000000000000011</v>
      </c>
      <c r="N220" s="241">
        <v>9.3000000000000007</v>
      </c>
      <c r="O220" s="241">
        <v>8.9</v>
      </c>
      <c r="P220" s="241">
        <v>8.5</v>
      </c>
      <c r="Q220" s="241">
        <v>8.4</v>
      </c>
      <c r="R220" s="241">
        <v>8</v>
      </c>
      <c r="S220" s="241">
        <v>7.6</v>
      </c>
      <c r="T220" s="241">
        <v>6.7</v>
      </c>
      <c r="U220" s="241">
        <v>4.2</v>
      </c>
      <c r="V220" s="241">
        <v>3.4</v>
      </c>
      <c r="W220" s="241">
        <v>2.4</v>
      </c>
      <c r="X220" s="241">
        <v>4.3</v>
      </c>
      <c r="Y220" s="241">
        <v>5.8</v>
      </c>
      <c r="Z220" s="235" t="str">
        <f t="shared" si="9"/>
        <v>Thursday</v>
      </c>
      <c r="AA220" s="235" t="str">
        <f t="shared" si="10"/>
        <v>February</v>
      </c>
      <c r="AB220" s="235" t="s">
        <v>204</v>
      </c>
      <c r="AC220" s="242">
        <f t="shared" si="11"/>
        <v>7.3125</v>
      </c>
      <c r="AD220" s="235">
        <f>VLOOKUP(A220,'[5]Daily LDZ Demand'!$A$5:$B$4752,2,FALSE)</f>
        <v>12.91</v>
      </c>
      <c r="AF220" s="237"/>
      <c r="AG220"/>
      <c r="AH220"/>
    </row>
    <row r="221" spans="1:34" s="235" customFormat="1" x14ac:dyDescent="0.35">
      <c r="A221" s="240">
        <v>44232</v>
      </c>
      <c r="B221" s="241">
        <v>5.9</v>
      </c>
      <c r="C221" s="241">
        <v>4.2</v>
      </c>
      <c r="D221" s="241">
        <v>4.8</v>
      </c>
      <c r="E221" s="241">
        <v>5.4</v>
      </c>
      <c r="F221" s="241">
        <v>6.3</v>
      </c>
      <c r="G221" s="241">
        <v>8.5</v>
      </c>
      <c r="H221" s="241">
        <v>10.200000000000001</v>
      </c>
      <c r="I221" s="241">
        <v>10.4</v>
      </c>
      <c r="J221" s="241">
        <v>9.5</v>
      </c>
      <c r="K221" s="241">
        <v>9.4</v>
      </c>
      <c r="L221" s="241">
        <v>7.2</v>
      </c>
      <c r="M221" s="241">
        <v>7.2</v>
      </c>
      <c r="N221" s="241">
        <v>6.3</v>
      </c>
      <c r="O221" s="241">
        <v>4.9000000000000004</v>
      </c>
      <c r="P221" s="241">
        <v>4</v>
      </c>
      <c r="Q221" s="241">
        <v>4.0999999999999996</v>
      </c>
      <c r="R221" s="241">
        <v>3.9</v>
      </c>
      <c r="S221" s="241">
        <v>2.2000000000000002</v>
      </c>
      <c r="T221" s="241">
        <v>0.8</v>
      </c>
      <c r="U221" s="241">
        <v>-0.6</v>
      </c>
      <c r="V221" s="241">
        <v>-0.7</v>
      </c>
      <c r="W221" s="241">
        <v>-1.4</v>
      </c>
      <c r="X221" s="241">
        <v>-0.6</v>
      </c>
      <c r="Y221" s="241">
        <v>-0.7</v>
      </c>
      <c r="Z221" s="235" t="str">
        <f t="shared" si="9"/>
        <v>Friday</v>
      </c>
      <c r="AA221" s="235" t="str">
        <f t="shared" si="10"/>
        <v>February</v>
      </c>
      <c r="AB221" s="235" t="s">
        <v>204</v>
      </c>
      <c r="AC221" s="242">
        <f t="shared" si="11"/>
        <v>4.6333333333333346</v>
      </c>
      <c r="AD221" s="235">
        <f>VLOOKUP(A221,'[5]Daily LDZ Demand'!$A$5:$B$4752,2,FALSE)</f>
        <v>12.75</v>
      </c>
      <c r="AF221" s="237"/>
      <c r="AG221"/>
      <c r="AH221"/>
    </row>
    <row r="222" spans="1:34" s="235" customFormat="1" x14ac:dyDescent="0.35">
      <c r="A222" s="240">
        <v>44235</v>
      </c>
      <c r="B222" s="241">
        <v>-0.7</v>
      </c>
      <c r="C222" s="241">
        <v>-0.9</v>
      </c>
      <c r="D222" s="241">
        <v>-1</v>
      </c>
      <c r="E222" s="241">
        <v>-0.6</v>
      </c>
      <c r="F222" s="241">
        <v>0.1</v>
      </c>
      <c r="G222" s="241">
        <v>0.6</v>
      </c>
      <c r="H222" s="241">
        <v>0.7</v>
      </c>
      <c r="I222" s="241">
        <v>1.4</v>
      </c>
      <c r="J222" s="241">
        <v>1</v>
      </c>
      <c r="K222" s="241">
        <v>1.1000000000000001</v>
      </c>
      <c r="L222" s="241">
        <v>0.7</v>
      </c>
      <c r="M222" s="241">
        <v>0.6</v>
      </c>
      <c r="N222" s="241">
        <v>0.1</v>
      </c>
      <c r="O222" s="241">
        <v>-0.7</v>
      </c>
      <c r="P222" s="241">
        <v>-1.5</v>
      </c>
      <c r="Q222" s="241">
        <v>-1</v>
      </c>
      <c r="R222" s="241">
        <v>-0.6</v>
      </c>
      <c r="S222" s="241">
        <v>-0.3</v>
      </c>
      <c r="T222" s="241">
        <v>-0.4</v>
      </c>
      <c r="U222" s="241">
        <v>-0.5</v>
      </c>
      <c r="V222" s="241">
        <v>-0.4</v>
      </c>
      <c r="W222" s="241">
        <v>-0.7</v>
      </c>
      <c r="X222" s="241">
        <v>-1.3</v>
      </c>
      <c r="Y222" s="241">
        <v>-1.5</v>
      </c>
      <c r="Z222" s="235" t="str">
        <f t="shared" si="9"/>
        <v>Monday</v>
      </c>
      <c r="AA222" s="235" t="str">
        <f t="shared" si="10"/>
        <v>February</v>
      </c>
      <c r="AB222" s="235" t="s">
        <v>204</v>
      </c>
      <c r="AC222" s="242">
        <f t="shared" si="11"/>
        <v>-0.24166666666666661</v>
      </c>
      <c r="AD222" s="235">
        <f>VLOOKUP(A222,'[5]Daily LDZ Demand'!$A$5:$B$4752,2,FALSE)</f>
        <v>18.3</v>
      </c>
      <c r="AF222" s="237"/>
      <c r="AG222"/>
      <c r="AH222"/>
    </row>
    <row r="223" spans="1:34" s="235" customFormat="1" x14ac:dyDescent="0.35">
      <c r="A223" s="240">
        <v>44236</v>
      </c>
      <c r="B223" s="241">
        <v>-1.9</v>
      </c>
      <c r="C223" s="241">
        <v>-1.2</v>
      </c>
      <c r="D223" s="241">
        <v>-0.9</v>
      </c>
      <c r="E223" s="241">
        <v>-0.6</v>
      </c>
      <c r="F223" s="241">
        <v>-0.4</v>
      </c>
      <c r="G223" s="241">
        <v>0.1</v>
      </c>
      <c r="H223" s="241">
        <v>0</v>
      </c>
      <c r="I223" s="241">
        <v>0.7</v>
      </c>
      <c r="J223" s="241">
        <v>1</v>
      </c>
      <c r="K223" s="241">
        <v>0.6</v>
      </c>
      <c r="L223" s="241">
        <v>0.8</v>
      </c>
      <c r="M223" s="241">
        <v>0.3</v>
      </c>
      <c r="N223" s="241">
        <v>0.1</v>
      </c>
      <c r="O223" s="241">
        <v>-0.5</v>
      </c>
      <c r="P223" s="241">
        <v>-0.7</v>
      </c>
      <c r="Q223" s="241">
        <v>-0.3</v>
      </c>
      <c r="R223" s="241">
        <v>-0.1</v>
      </c>
      <c r="S223" s="241">
        <v>-0.2</v>
      </c>
      <c r="T223" s="241">
        <v>-0.4</v>
      </c>
      <c r="U223" s="241">
        <v>-0.2</v>
      </c>
      <c r="V223" s="241">
        <v>-0.7</v>
      </c>
      <c r="W223" s="241">
        <v>-1.2</v>
      </c>
      <c r="X223" s="241">
        <v>-1.6</v>
      </c>
      <c r="Y223" s="241">
        <v>-1.1000000000000001</v>
      </c>
      <c r="Z223" s="235" t="str">
        <f t="shared" si="9"/>
        <v>Tuesday</v>
      </c>
      <c r="AA223" s="235" t="str">
        <f t="shared" si="10"/>
        <v>February</v>
      </c>
      <c r="AB223" s="235" t="s">
        <v>204</v>
      </c>
      <c r="AC223" s="242">
        <f t="shared" si="11"/>
        <v>-0.35000000000000003</v>
      </c>
      <c r="AD223" s="235">
        <f>VLOOKUP(A223,'[5]Daily LDZ Demand'!$A$5:$B$4752,2,FALSE)</f>
        <v>19.68</v>
      </c>
      <c r="AF223" s="237"/>
      <c r="AG223"/>
      <c r="AH223"/>
    </row>
    <row r="224" spans="1:34" s="235" customFormat="1" x14ac:dyDescent="0.35">
      <c r="A224" s="240">
        <v>44237</v>
      </c>
      <c r="B224" s="241">
        <v>-1.1000000000000001</v>
      </c>
      <c r="C224" s="241">
        <v>-2.7</v>
      </c>
      <c r="D224" s="241">
        <v>-3.3</v>
      </c>
      <c r="E224" s="241">
        <v>-1.8</v>
      </c>
      <c r="F224" s="241">
        <v>-0.2</v>
      </c>
      <c r="G224" s="241">
        <v>0.8</v>
      </c>
      <c r="H224" s="241">
        <v>2.1</v>
      </c>
      <c r="I224" s="241">
        <v>2.3000000000000003</v>
      </c>
      <c r="J224" s="241">
        <v>2.7</v>
      </c>
      <c r="K224" s="241">
        <v>1.9</v>
      </c>
      <c r="L224" s="241">
        <v>2.5</v>
      </c>
      <c r="M224" s="241">
        <v>0.8</v>
      </c>
      <c r="N224" s="241">
        <v>-0.3</v>
      </c>
      <c r="O224" s="241">
        <v>-2.8</v>
      </c>
      <c r="P224" s="241">
        <v>-2.9</v>
      </c>
      <c r="Q224" s="241">
        <v>-3.9</v>
      </c>
      <c r="R224" s="241">
        <v>-4.0999999999999996</v>
      </c>
      <c r="S224" s="241">
        <v>-3.6</v>
      </c>
      <c r="T224" s="241">
        <v>-3.3</v>
      </c>
      <c r="U224" s="241">
        <v>-3.1</v>
      </c>
      <c r="V224" s="241">
        <v>-3.2</v>
      </c>
      <c r="W224" s="241">
        <v>-4.0999999999999996</v>
      </c>
      <c r="X224" s="241">
        <v>-2.9</v>
      </c>
      <c r="Y224" s="241">
        <v>-3</v>
      </c>
      <c r="Z224" s="235" t="str">
        <f t="shared" si="9"/>
        <v>Wednesday</v>
      </c>
      <c r="AA224" s="235" t="str">
        <f t="shared" si="10"/>
        <v>February</v>
      </c>
      <c r="AB224" s="235" t="s">
        <v>204</v>
      </c>
      <c r="AC224" s="242">
        <f t="shared" si="11"/>
        <v>-1.3833333333333331</v>
      </c>
      <c r="AD224" s="235">
        <f>VLOOKUP(A224,'[5]Daily LDZ Demand'!$A$5:$B$4752,2,FALSE)</f>
        <v>19.239999999999998</v>
      </c>
      <c r="AF224" s="237"/>
      <c r="AG224"/>
      <c r="AH224"/>
    </row>
    <row r="225" spans="1:34" s="235" customFormat="1" x14ac:dyDescent="0.35">
      <c r="A225" s="240">
        <v>44238</v>
      </c>
      <c r="B225" s="241">
        <v>-2.3000000000000003</v>
      </c>
      <c r="C225" s="241">
        <v>-2.7</v>
      </c>
      <c r="D225" s="241">
        <v>-1.9</v>
      </c>
      <c r="E225" s="241">
        <v>-0.8</v>
      </c>
      <c r="F225" s="241">
        <v>-0.3</v>
      </c>
      <c r="G225" s="241">
        <v>0.1</v>
      </c>
      <c r="H225" s="241">
        <v>0.8</v>
      </c>
      <c r="I225" s="241">
        <v>1.3</v>
      </c>
      <c r="J225" s="241">
        <v>1.8</v>
      </c>
      <c r="K225" s="241">
        <v>1.4</v>
      </c>
      <c r="L225" s="241">
        <v>1.3</v>
      </c>
      <c r="M225" s="241">
        <v>1.1000000000000001</v>
      </c>
      <c r="N225" s="241">
        <v>0.6</v>
      </c>
      <c r="O225" s="241">
        <v>0.4</v>
      </c>
      <c r="P225" s="241">
        <v>0.2</v>
      </c>
      <c r="Q225" s="241">
        <v>0</v>
      </c>
      <c r="R225" s="241">
        <v>0</v>
      </c>
      <c r="S225" s="241">
        <v>0.2</v>
      </c>
      <c r="T225" s="241">
        <v>0.4</v>
      </c>
      <c r="U225" s="241">
        <v>0.5</v>
      </c>
      <c r="V225" s="241">
        <v>0.4</v>
      </c>
      <c r="W225" s="241">
        <v>0.5</v>
      </c>
      <c r="X225" s="241">
        <v>0.3</v>
      </c>
      <c r="Y225" s="241">
        <v>0.7</v>
      </c>
      <c r="Z225" s="235" t="str">
        <f t="shared" si="9"/>
        <v>Thursday</v>
      </c>
      <c r="AA225" s="235" t="str">
        <f t="shared" si="10"/>
        <v>February</v>
      </c>
      <c r="AB225" s="235" t="s">
        <v>204</v>
      </c>
      <c r="AC225" s="242">
        <f t="shared" si="11"/>
        <v>0.16666666666666663</v>
      </c>
      <c r="AD225" s="235">
        <f>VLOOKUP(A225,'[5]Daily LDZ Demand'!$A$5:$B$4752,2,FALSE)</f>
        <v>20.239999999999998</v>
      </c>
      <c r="AF225" s="237"/>
      <c r="AG225"/>
      <c r="AH225"/>
    </row>
    <row r="226" spans="1:34" s="235" customFormat="1" x14ac:dyDescent="0.35">
      <c r="A226" s="240">
        <v>44239</v>
      </c>
      <c r="B226" s="241">
        <v>0.6</v>
      </c>
      <c r="C226" s="241">
        <v>0.4</v>
      </c>
      <c r="D226" s="241">
        <v>0.5</v>
      </c>
      <c r="E226" s="241">
        <v>0.7</v>
      </c>
      <c r="F226" s="241">
        <v>1.2</v>
      </c>
      <c r="G226" s="241">
        <v>1.9</v>
      </c>
      <c r="H226" s="241">
        <v>2.5</v>
      </c>
      <c r="I226" s="241">
        <v>2.7</v>
      </c>
      <c r="J226" s="241">
        <v>3</v>
      </c>
      <c r="K226" s="241">
        <v>3.2</v>
      </c>
      <c r="L226" s="241">
        <v>2.5</v>
      </c>
      <c r="M226" s="241">
        <v>0.8</v>
      </c>
      <c r="N226" s="241">
        <v>-0.6</v>
      </c>
      <c r="O226" s="241">
        <v>-1.4</v>
      </c>
      <c r="P226" s="241">
        <v>-1.5</v>
      </c>
      <c r="Q226" s="241">
        <v>-2</v>
      </c>
      <c r="R226" s="241">
        <v>-2.4</v>
      </c>
      <c r="S226" s="241">
        <v>-2.5</v>
      </c>
      <c r="T226" s="241">
        <v>-2.4</v>
      </c>
      <c r="U226" s="241">
        <v>-2.3000000000000003</v>
      </c>
      <c r="V226" s="241">
        <v>-1.8</v>
      </c>
      <c r="W226" s="241">
        <v>-1.7</v>
      </c>
      <c r="X226" s="241">
        <v>-1.4</v>
      </c>
      <c r="Y226" s="241">
        <v>-1.2</v>
      </c>
      <c r="Z226" s="235" t="str">
        <f t="shared" si="9"/>
        <v>Friday</v>
      </c>
      <c r="AA226" s="235" t="str">
        <f t="shared" si="10"/>
        <v>February</v>
      </c>
      <c r="AB226" s="235" t="s">
        <v>204</v>
      </c>
      <c r="AC226" s="242">
        <f t="shared" si="11"/>
        <v>-5.0000000000000044E-2</v>
      </c>
      <c r="AD226" s="235">
        <f>VLOOKUP(A226,'[5]Daily LDZ Demand'!$A$5:$B$4752,2,FALSE)</f>
        <v>19.13</v>
      </c>
      <c r="AF226" s="237"/>
      <c r="AG226"/>
      <c r="AH226"/>
    </row>
    <row r="227" spans="1:34" s="235" customFormat="1" x14ac:dyDescent="0.35">
      <c r="A227" s="240">
        <v>44242</v>
      </c>
      <c r="B227" s="241">
        <v>9.4</v>
      </c>
      <c r="C227" s="241">
        <v>9.2000000000000011</v>
      </c>
      <c r="D227" s="241">
        <v>7.2</v>
      </c>
      <c r="E227" s="241">
        <v>8.8000000000000007</v>
      </c>
      <c r="F227" s="241">
        <v>10.1</v>
      </c>
      <c r="G227" s="241">
        <v>11.3</v>
      </c>
      <c r="H227" s="241">
        <v>12</v>
      </c>
      <c r="I227" s="241">
        <v>12.1</v>
      </c>
      <c r="J227" s="241">
        <v>11.4</v>
      </c>
      <c r="K227" s="241">
        <v>10.9</v>
      </c>
      <c r="L227" s="241">
        <v>11.1</v>
      </c>
      <c r="M227" s="241">
        <v>10.5</v>
      </c>
      <c r="N227" s="241">
        <v>10.200000000000001</v>
      </c>
      <c r="O227" s="241">
        <v>9.3000000000000007</v>
      </c>
      <c r="P227" s="241">
        <v>9.8000000000000007</v>
      </c>
      <c r="Q227" s="241">
        <v>10.9</v>
      </c>
      <c r="R227" s="241">
        <v>10.3</v>
      </c>
      <c r="S227" s="241">
        <v>10.6</v>
      </c>
      <c r="T227" s="241">
        <v>10.8</v>
      </c>
      <c r="U227" s="241">
        <v>11.3</v>
      </c>
      <c r="V227" s="241">
        <v>11.1</v>
      </c>
      <c r="W227" s="241">
        <v>10.3</v>
      </c>
      <c r="X227" s="241">
        <v>10.6</v>
      </c>
      <c r="Y227" s="241">
        <v>10.6</v>
      </c>
      <c r="Z227" s="235" t="str">
        <f t="shared" si="9"/>
        <v>Monday</v>
      </c>
      <c r="AA227" s="235" t="str">
        <f t="shared" si="10"/>
        <v>February</v>
      </c>
      <c r="AB227" s="235" t="s">
        <v>204</v>
      </c>
      <c r="AC227" s="242">
        <f t="shared" si="11"/>
        <v>10.408333333333335</v>
      </c>
      <c r="AD227" s="235">
        <f>VLOOKUP(A227,'[5]Daily LDZ Demand'!$A$5:$B$4752,2,FALSE)</f>
        <v>12.15</v>
      </c>
      <c r="AF227" s="237"/>
      <c r="AG227"/>
      <c r="AH227"/>
    </row>
    <row r="228" spans="1:34" s="235" customFormat="1" x14ac:dyDescent="0.35">
      <c r="A228" s="240">
        <v>44243</v>
      </c>
      <c r="B228" s="241">
        <v>10.4</v>
      </c>
      <c r="C228" s="241">
        <v>10.200000000000001</v>
      </c>
      <c r="D228" s="241">
        <v>9.5</v>
      </c>
      <c r="E228" s="241">
        <v>9.5</v>
      </c>
      <c r="F228" s="241">
        <v>9.6</v>
      </c>
      <c r="G228" s="241">
        <v>10.4</v>
      </c>
      <c r="H228" s="241">
        <v>10.4</v>
      </c>
      <c r="I228" s="241">
        <v>10.6</v>
      </c>
      <c r="J228" s="241">
        <v>12.1</v>
      </c>
      <c r="K228" s="241">
        <v>10.8</v>
      </c>
      <c r="L228" s="241">
        <v>10.8</v>
      </c>
      <c r="M228" s="241">
        <v>10.5</v>
      </c>
      <c r="N228" s="241">
        <v>9.4</v>
      </c>
      <c r="O228" s="241">
        <v>8.9</v>
      </c>
      <c r="P228" s="241">
        <v>8.9</v>
      </c>
      <c r="Q228" s="241">
        <v>8.1999999999999993</v>
      </c>
      <c r="R228" s="241">
        <v>7.7</v>
      </c>
      <c r="S228" s="241">
        <v>6.9</v>
      </c>
      <c r="T228" s="241">
        <v>8.1</v>
      </c>
      <c r="U228" s="241">
        <v>9.2000000000000011</v>
      </c>
      <c r="V228" s="241">
        <v>9.8000000000000007</v>
      </c>
      <c r="W228" s="241">
        <v>10.1</v>
      </c>
      <c r="X228" s="241">
        <v>10.200000000000001</v>
      </c>
      <c r="Y228" s="241">
        <v>10.1</v>
      </c>
      <c r="Z228" s="235" t="str">
        <f t="shared" si="9"/>
        <v>Tuesday</v>
      </c>
      <c r="AA228" s="235" t="str">
        <f t="shared" si="10"/>
        <v>February</v>
      </c>
      <c r="AB228" s="235" t="s">
        <v>204</v>
      </c>
      <c r="AC228" s="242">
        <f t="shared" si="11"/>
        <v>9.6791666666666654</v>
      </c>
      <c r="AD228" s="235">
        <f>VLOOKUP(A228,'[5]Daily LDZ Demand'!$A$5:$B$4752,2,FALSE)</f>
        <v>11.27</v>
      </c>
      <c r="AF228" s="237"/>
      <c r="AG228"/>
      <c r="AH228"/>
    </row>
    <row r="229" spans="1:34" s="235" customFormat="1" x14ac:dyDescent="0.35">
      <c r="A229" s="240">
        <v>44244</v>
      </c>
      <c r="B229" s="241">
        <v>9.9</v>
      </c>
      <c r="C229" s="241">
        <v>9.8000000000000007</v>
      </c>
      <c r="D229" s="241">
        <v>9.7000000000000011</v>
      </c>
      <c r="E229" s="241">
        <v>10</v>
      </c>
      <c r="F229" s="241">
        <v>10.8</v>
      </c>
      <c r="G229" s="241">
        <v>11</v>
      </c>
      <c r="H229" s="241">
        <v>11.3</v>
      </c>
      <c r="I229" s="241">
        <v>10.9</v>
      </c>
      <c r="J229" s="241">
        <v>10.200000000000001</v>
      </c>
      <c r="K229" s="241">
        <v>10.1</v>
      </c>
      <c r="L229" s="241">
        <v>10.8</v>
      </c>
      <c r="M229" s="241">
        <v>10.8</v>
      </c>
      <c r="N229" s="241">
        <v>10.8</v>
      </c>
      <c r="O229" s="241">
        <v>10.7</v>
      </c>
      <c r="P229" s="241">
        <v>10.5</v>
      </c>
      <c r="Q229" s="241">
        <v>10.5</v>
      </c>
      <c r="R229" s="241">
        <v>10.4</v>
      </c>
      <c r="S229" s="241">
        <v>10.200000000000001</v>
      </c>
      <c r="T229" s="241">
        <v>9.7000000000000011</v>
      </c>
      <c r="U229" s="241">
        <v>10.200000000000001</v>
      </c>
      <c r="V229" s="241">
        <v>9.9</v>
      </c>
      <c r="W229" s="241">
        <v>10</v>
      </c>
      <c r="X229" s="241">
        <v>9.9</v>
      </c>
      <c r="Y229" s="241">
        <v>10.3</v>
      </c>
      <c r="Z229" s="235" t="str">
        <f t="shared" si="9"/>
        <v>Wednesday</v>
      </c>
      <c r="AA229" s="235" t="str">
        <f t="shared" si="10"/>
        <v>February</v>
      </c>
      <c r="AB229" s="235" t="s">
        <v>204</v>
      </c>
      <c r="AC229" s="242">
        <f t="shared" si="11"/>
        <v>10.35</v>
      </c>
      <c r="AD229" s="235">
        <f>VLOOKUP(A229,'[5]Daily LDZ Demand'!$A$5:$B$4752,2,FALSE)</f>
        <v>11.46</v>
      </c>
      <c r="AF229" s="237"/>
      <c r="AG229"/>
      <c r="AH229"/>
    </row>
    <row r="230" spans="1:34" s="235" customFormat="1" x14ac:dyDescent="0.35">
      <c r="A230" s="240">
        <v>44245</v>
      </c>
      <c r="B230" s="241">
        <v>9.9</v>
      </c>
      <c r="C230" s="241">
        <v>9.7000000000000011</v>
      </c>
      <c r="D230" s="241">
        <v>7.8</v>
      </c>
      <c r="E230" s="241">
        <v>6.8</v>
      </c>
      <c r="F230" s="241">
        <v>7</v>
      </c>
      <c r="G230" s="241">
        <v>8.1999999999999993</v>
      </c>
      <c r="H230" s="241">
        <v>9.1</v>
      </c>
      <c r="I230" s="241">
        <v>9.7000000000000011</v>
      </c>
      <c r="J230" s="241">
        <v>6</v>
      </c>
      <c r="K230" s="241">
        <v>9.4</v>
      </c>
      <c r="L230" s="241">
        <v>10</v>
      </c>
      <c r="M230" s="241">
        <v>8.3000000000000007</v>
      </c>
      <c r="N230" s="241">
        <v>6.9</v>
      </c>
      <c r="O230" s="241">
        <v>5.3</v>
      </c>
      <c r="P230" s="241">
        <v>5.4</v>
      </c>
      <c r="Q230" s="241">
        <v>4.9000000000000004</v>
      </c>
      <c r="R230" s="241">
        <v>5.4</v>
      </c>
      <c r="S230" s="241">
        <v>4.8</v>
      </c>
      <c r="T230" s="241">
        <v>5.9</v>
      </c>
      <c r="U230" s="241">
        <v>7.1</v>
      </c>
      <c r="V230" s="241">
        <v>8</v>
      </c>
      <c r="W230" s="241">
        <v>8.1999999999999993</v>
      </c>
      <c r="X230" s="241">
        <v>8</v>
      </c>
      <c r="Y230" s="241">
        <v>8.5</v>
      </c>
      <c r="Z230" s="235" t="str">
        <f t="shared" si="9"/>
        <v>Thursday</v>
      </c>
      <c r="AA230" s="235" t="str">
        <f t="shared" si="10"/>
        <v>February</v>
      </c>
      <c r="AB230" s="235" t="s">
        <v>204</v>
      </c>
      <c r="AC230" s="242">
        <f t="shared" si="11"/>
        <v>7.5125000000000002</v>
      </c>
      <c r="AD230" s="235">
        <f>VLOOKUP(A230,'[5]Daily LDZ Demand'!$A$5:$B$4752,2,FALSE)</f>
        <v>11.62</v>
      </c>
      <c r="AF230" s="237"/>
      <c r="AG230"/>
      <c r="AH230"/>
    </row>
    <row r="231" spans="1:34" s="235" customFormat="1" x14ac:dyDescent="0.35">
      <c r="A231" s="240">
        <v>44246</v>
      </c>
      <c r="B231" s="241">
        <v>8.7000000000000011</v>
      </c>
      <c r="C231" s="241">
        <v>8.3000000000000007</v>
      </c>
      <c r="D231" s="241">
        <v>9</v>
      </c>
      <c r="E231" s="241">
        <v>9.5</v>
      </c>
      <c r="F231" s="241">
        <v>9.9</v>
      </c>
      <c r="G231" s="241">
        <v>10.1</v>
      </c>
      <c r="H231" s="241">
        <v>10.200000000000001</v>
      </c>
      <c r="I231" s="241">
        <v>10.1</v>
      </c>
      <c r="J231" s="241">
        <v>10.200000000000001</v>
      </c>
      <c r="K231" s="241">
        <v>10.5</v>
      </c>
      <c r="L231" s="241">
        <v>10.5</v>
      </c>
      <c r="M231" s="241">
        <v>11.1</v>
      </c>
      <c r="N231" s="241">
        <v>11.3</v>
      </c>
      <c r="O231" s="241">
        <v>11.7</v>
      </c>
      <c r="P231" s="241">
        <v>11.9</v>
      </c>
      <c r="Q231" s="241">
        <v>11.5</v>
      </c>
      <c r="R231" s="241">
        <v>11.3</v>
      </c>
      <c r="S231" s="241">
        <v>11.9</v>
      </c>
      <c r="T231" s="241">
        <v>11.5</v>
      </c>
      <c r="U231" s="241">
        <v>11.3</v>
      </c>
      <c r="V231" s="241">
        <v>11</v>
      </c>
      <c r="W231" s="241">
        <v>10.8</v>
      </c>
      <c r="X231" s="241">
        <v>10.7</v>
      </c>
      <c r="Y231" s="241">
        <v>10.200000000000001</v>
      </c>
      <c r="Z231" s="235" t="str">
        <f t="shared" si="9"/>
        <v>Friday</v>
      </c>
      <c r="AA231" s="235" t="str">
        <f t="shared" si="10"/>
        <v>February</v>
      </c>
      <c r="AB231" s="235" t="s">
        <v>204</v>
      </c>
      <c r="AC231" s="242">
        <f t="shared" si="11"/>
        <v>10.55</v>
      </c>
      <c r="AD231" s="235">
        <f>VLOOKUP(A231,'[5]Daily LDZ Demand'!$A$5:$B$4752,2,FALSE)</f>
        <v>12.35</v>
      </c>
      <c r="AF231" s="237"/>
      <c r="AG231"/>
      <c r="AH231"/>
    </row>
    <row r="232" spans="1:34" s="235" customFormat="1" x14ac:dyDescent="0.35">
      <c r="A232" s="240">
        <v>44249</v>
      </c>
      <c r="B232" s="241">
        <v>6.9</v>
      </c>
      <c r="C232" s="241">
        <v>7</v>
      </c>
      <c r="D232" s="241">
        <v>7.3</v>
      </c>
      <c r="E232" s="241">
        <v>7.1</v>
      </c>
      <c r="F232" s="241">
        <v>7.8</v>
      </c>
      <c r="G232" s="241">
        <v>8.8000000000000007</v>
      </c>
      <c r="H232" s="241">
        <v>9.1</v>
      </c>
      <c r="I232" s="241">
        <v>9.7000000000000011</v>
      </c>
      <c r="J232" s="241">
        <v>11</v>
      </c>
      <c r="K232" s="241">
        <v>10.200000000000001</v>
      </c>
      <c r="L232" s="241">
        <v>10.3</v>
      </c>
      <c r="M232" s="241">
        <v>11.3</v>
      </c>
      <c r="N232" s="241">
        <v>8.1999999999999993</v>
      </c>
      <c r="O232" s="241">
        <v>6.4</v>
      </c>
      <c r="P232" s="241">
        <v>5.7</v>
      </c>
      <c r="Q232" s="241">
        <v>5</v>
      </c>
      <c r="R232" s="241">
        <v>5.1000000000000005</v>
      </c>
      <c r="S232" s="241">
        <v>5.1000000000000005</v>
      </c>
      <c r="T232" s="241">
        <v>5.3</v>
      </c>
      <c r="U232" s="241">
        <v>6.3</v>
      </c>
      <c r="V232" s="241">
        <v>8</v>
      </c>
      <c r="W232" s="241">
        <v>7.9</v>
      </c>
      <c r="X232" s="241">
        <v>8</v>
      </c>
      <c r="Y232" s="241">
        <v>8.1</v>
      </c>
      <c r="Z232" s="235" t="str">
        <f t="shared" si="9"/>
        <v>Monday</v>
      </c>
      <c r="AA232" s="235" t="str">
        <f t="shared" si="10"/>
        <v>February</v>
      </c>
      <c r="AB232" s="235" t="s">
        <v>204</v>
      </c>
      <c r="AC232" s="242">
        <f t="shared" si="11"/>
        <v>7.7333333333333343</v>
      </c>
      <c r="AD232" s="235">
        <f>VLOOKUP(A232,'[5]Daily LDZ Demand'!$A$5:$B$4752,2,FALSE)</f>
        <v>10.43</v>
      </c>
      <c r="AF232" s="237"/>
      <c r="AG232"/>
      <c r="AH232"/>
    </row>
    <row r="233" spans="1:34" s="235" customFormat="1" x14ac:dyDescent="0.35">
      <c r="A233" s="240">
        <v>44250</v>
      </c>
      <c r="B233" s="241">
        <v>8.5</v>
      </c>
      <c r="C233" s="241">
        <v>8.1</v>
      </c>
      <c r="D233" s="241">
        <v>8.6</v>
      </c>
      <c r="E233" s="241">
        <v>9.3000000000000007</v>
      </c>
      <c r="F233" s="241">
        <v>11.1</v>
      </c>
      <c r="G233" s="241">
        <v>11.8</v>
      </c>
      <c r="H233" s="241">
        <v>11.3</v>
      </c>
      <c r="I233" s="241">
        <v>11.7</v>
      </c>
      <c r="J233" s="241">
        <v>12.4</v>
      </c>
      <c r="K233" s="241">
        <v>12.7</v>
      </c>
      <c r="L233" s="241">
        <v>13.2</v>
      </c>
      <c r="M233" s="241">
        <v>13</v>
      </c>
      <c r="N233" s="241">
        <v>13</v>
      </c>
      <c r="O233" s="241">
        <v>13.5</v>
      </c>
      <c r="P233" s="241">
        <v>12.5</v>
      </c>
      <c r="Q233" s="241">
        <v>12.2</v>
      </c>
      <c r="R233" s="241">
        <v>12</v>
      </c>
      <c r="S233" s="241">
        <v>12.1</v>
      </c>
      <c r="T233" s="241">
        <v>11.6</v>
      </c>
      <c r="U233" s="241">
        <v>12.2</v>
      </c>
      <c r="V233" s="241">
        <v>12.2</v>
      </c>
      <c r="W233" s="241">
        <v>12.9</v>
      </c>
      <c r="X233" s="241">
        <v>12.9</v>
      </c>
      <c r="Y233" s="241">
        <v>12.6</v>
      </c>
      <c r="Z233" s="235" t="str">
        <f t="shared" si="9"/>
        <v>Tuesday</v>
      </c>
      <c r="AA233" s="235" t="str">
        <f t="shared" si="10"/>
        <v>February</v>
      </c>
      <c r="AB233" s="235" t="s">
        <v>204</v>
      </c>
      <c r="AC233" s="242">
        <f t="shared" si="11"/>
        <v>11.725</v>
      </c>
      <c r="AD233" s="235">
        <f>VLOOKUP(A233,'[5]Daily LDZ Demand'!$A$5:$B$4752,2,FALSE)</f>
        <v>10.96</v>
      </c>
      <c r="AF233" s="237"/>
      <c r="AG233"/>
      <c r="AH233"/>
    </row>
    <row r="234" spans="1:34" s="235" customFormat="1" x14ac:dyDescent="0.35">
      <c r="A234" s="240">
        <v>44251</v>
      </c>
      <c r="B234" s="241">
        <v>12.1</v>
      </c>
      <c r="C234" s="241">
        <v>13.1</v>
      </c>
      <c r="D234" s="241">
        <v>13.6</v>
      </c>
      <c r="E234" s="241">
        <v>13.8</v>
      </c>
      <c r="F234" s="241">
        <v>13.3</v>
      </c>
      <c r="G234" s="241">
        <v>13.6</v>
      </c>
      <c r="H234" s="241">
        <v>13.9</v>
      </c>
      <c r="I234" s="241">
        <v>13</v>
      </c>
      <c r="J234" s="241">
        <v>12.9</v>
      </c>
      <c r="K234" s="241">
        <v>13.4</v>
      </c>
      <c r="L234" s="241">
        <v>13.4</v>
      </c>
      <c r="M234" s="241">
        <v>13.5</v>
      </c>
      <c r="N234" s="241">
        <v>13.3</v>
      </c>
      <c r="O234" s="241">
        <v>13.3</v>
      </c>
      <c r="P234" s="241">
        <v>13</v>
      </c>
      <c r="Q234" s="241">
        <v>12</v>
      </c>
      <c r="R234" s="241">
        <v>11.2</v>
      </c>
      <c r="S234" s="241">
        <v>11.1</v>
      </c>
      <c r="T234" s="241">
        <v>10.7</v>
      </c>
      <c r="U234" s="241">
        <v>9.1</v>
      </c>
      <c r="V234" s="241">
        <v>8.7000000000000011</v>
      </c>
      <c r="W234" s="241">
        <v>8.3000000000000007</v>
      </c>
      <c r="X234" s="241">
        <v>8.3000000000000007</v>
      </c>
      <c r="Y234" s="241">
        <v>8</v>
      </c>
      <c r="Z234" s="235" t="str">
        <f t="shared" si="9"/>
        <v>Wednesday</v>
      </c>
      <c r="AA234" s="235" t="str">
        <f t="shared" si="10"/>
        <v>February</v>
      </c>
      <c r="AB234" s="235" t="s">
        <v>204</v>
      </c>
      <c r="AC234" s="242">
        <f t="shared" si="11"/>
        <v>11.941666666666668</v>
      </c>
      <c r="AD234" s="235">
        <f>VLOOKUP(A234,'[5]Daily LDZ Demand'!$A$5:$B$4752,2,FALSE)</f>
        <v>9.3699999999999992</v>
      </c>
      <c r="AF234" s="237"/>
      <c r="AG234"/>
      <c r="AH234"/>
    </row>
    <row r="235" spans="1:34" s="235" customFormat="1" x14ac:dyDescent="0.35">
      <c r="A235" s="240">
        <v>44252</v>
      </c>
      <c r="B235" s="241">
        <v>8.1999999999999993</v>
      </c>
      <c r="C235" s="241">
        <v>8.3000000000000007</v>
      </c>
      <c r="D235" s="241">
        <v>7.9</v>
      </c>
      <c r="E235" s="241">
        <v>8.5</v>
      </c>
      <c r="F235" s="241">
        <v>9.2000000000000011</v>
      </c>
      <c r="G235" s="241">
        <v>9.4</v>
      </c>
      <c r="H235" s="241">
        <v>10</v>
      </c>
      <c r="I235" s="241">
        <v>10.7</v>
      </c>
      <c r="J235" s="241">
        <v>10.9</v>
      </c>
      <c r="K235" s="241">
        <v>10.8</v>
      </c>
      <c r="L235" s="241">
        <v>10.3</v>
      </c>
      <c r="M235" s="241">
        <v>9.4</v>
      </c>
      <c r="N235" s="241">
        <v>7.6</v>
      </c>
      <c r="O235" s="241">
        <v>5.8</v>
      </c>
      <c r="P235" s="241">
        <v>4.4000000000000004</v>
      </c>
      <c r="Q235" s="241">
        <v>2.2000000000000002</v>
      </c>
      <c r="R235" s="241">
        <v>2.1</v>
      </c>
      <c r="S235" s="241">
        <v>1.3</v>
      </c>
      <c r="T235" s="241">
        <v>0.6</v>
      </c>
      <c r="U235" s="241">
        <v>0.6</v>
      </c>
      <c r="V235" s="241">
        <v>1.2</v>
      </c>
      <c r="W235" s="241">
        <v>-0.1</v>
      </c>
      <c r="X235" s="241">
        <v>-1.2</v>
      </c>
      <c r="Y235" s="241">
        <v>-0.4</v>
      </c>
      <c r="Z235" s="235" t="str">
        <f t="shared" si="9"/>
        <v>Thursday</v>
      </c>
      <c r="AA235" s="235" t="str">
        <f t="shared" si="10"/>
        <v>February</v>
      </c>
      <c r="AB235" s="235" t="s">
        <v>204</v>
      </c>
      <c r="AC235" s="242">
        <f t="shared" si="11"/>
        <v>5.7374999999999998</v>
      </c>
      <c r="AD235" s="235">
        <f>VLOOKUP(A235,'[5]Daily LDZ Demand'!$A$5:$B$4752,2,FALSE)</f>
        <v>10.17</v>
      </c>
      <c r="AF235" s="237"/>
      <c r="AG235"/>
      <c r="AH235"/>
    </row>
    <row r="236" spans="1:34" s="235" customFormat="1" x14ac:dyDescent="0.35">
      <c r="A236" s="240">
        <v>44253</v>
      </c>
      <c r="B236" s="241">
        <v>-1.4</v>
      </c>
      <c r="C236" s="241">
        <v>-0.8</v>
      </c>
      <c r="D236" s="241">
        <v>-0.2</v>
      </c>
      <c r="E236" s="241">
        <v>1.9</v>
      </c>
      <c r="F236" s="241">
        <v>2.9</v>
      </c>
      <c r="G236" s="241">
        <v>4.7</v>
      </c>
      <c r="H236" s="241">
        <v>7.2</v>
      </c>
      <c r="I236" s="241">
        <v>9.6</v>
      </c>
      <c r="J236" s="241">
        <v>11.1</v>
      </c>
      <c r="K236" s="241">
        <v>10.9</v>
      </c>
      <c r="L236" s="241">
        <v>10.8</v>
      </c>
      <c r="M236" s="241">
        <v>10.200000000000001</v>
      </c>
      <c r="N236" s="241">
        <v>7.2</v>
      </c>
      <c r="O236" s="241">
        <v>6.2</v>
      </c>
      <c r="P236" s="241">
        <v>4.3</v>
      </c>
      <c r="Q236" s="241">
        <v>2.8</v>
      </c>
      <c r="R236" s="241">
        <v>2</v>
      </c>
      <c r="S236" s="241">
        <v>0.8</v>
      </c>
      <c r="T236" s="241">
        <v>0.2</v>
      </c>
      <c r="U236" s="241">
        <v>-0.5</v>
      </c>
      <c r="V236" s="241">
        <v>-0.6</v>
      </c>
      <c r="W236" s="241">
        <v>-0.1</v>
      </c>
      <c r="X236" s="241">
        <v>0.8</v>
      </c>
      <c r="Y236" s="241">
        <v>2</v>
      </c>
      <c r="Z236" s="235" t="str">
        <f t="shared" si="9"/>
        <v>Friday</v>
      </c>
      <c r="AA236" s="235" t="str">
        <f t="shared" si="10"/>
        <v>February</v>
      </c>
      <c r="AB236" s="235" t="s">
        <v>204</v>
      </c>
      <c r="AC236" s="242">
        <f t="shared" si="11"/>
        <v>3.8333333333333339</v>
      </c>
      <c r="AD236" s="235">
        <f>VLOOKUP(A236,'[5]Daily LDZ Demand'!$A$5:$B$4752,2,FALSE)</f>
        <v>11.33</v>
      </c>
      <c r="AF236" s="237"/>
      <c r="AG236"/>
      <c r="AH236"/>
    </row>
    <row r="237" spans="1:34" s="235" customFormat="1" x14ac:dyDescent="0.35">
      <c r="A237" s="240">
        <v>44256</v>
      </c>
      <c r="B237" s="241">
        <v>3.7</v>
      </c>
      <c r="C237" s="241">
        <v>4.2</v>
      </c>
      <c r="D237" s="241">
        <v>4.8</v>
      </c>
      <c r="E237" s="241">
        <v>5</v>
      </c>
      <c r="F237" s="241">
        <v>5.6</v>
      </c>
      <c r="G237" s="241">
        <v>7</v>
      </c>
      <c r="H237" s="241">
        <v>8.4</v>
      </c>
      <c r="I237" s="241">
        <v>10</v>
      </c>
      <c r="J237" s="241">
        <v>11.1</v>
      </c>
      <c r="K237" s="241">
        <v>11.7</v>
      </c>
      <c r="L237" s="241">
        <v>11.7</v>
      </c>
      <c r="M237" s="241">
        <v>11.2</v>
      </c>
      <c r="N237" s="241">
        <v>8</v>
      </c>
      <c r="O237" s="241">
        <v>8.1</v>
      </c>
      <c r="P237" s="241">
        <v>5.7</v>
      </c>
      <c r="Q237" s="241">
        <v>4.0999999999999996</v>
      </c>
      <c r="R237" s="241">
        <v>3.7</v>
      </c>
      <c r="S237" s="241">
        <v>3.6</v>
      </c>
      <c r="T237" s="241">
        <v>2.4</v>
      </c>
      <c r="U237" s="241">
        <v>1.7</v>
      </c>
      <c r="V237" s="241">
        <v>1.3</v>
      </c>
      <c r="W237" s="241">
        <v>1.2</v>
      </c>
      <c r="X237" s="241">
        <v>1</v>
      </c>
      <c r="Y237" s="241">
        <v>1.6</v>
      </c>
      <c r="Z237" s="235" t="str">
        <f t="shared" si="9"/>
        <v>Monday</v>
      </c>
      <c r="AA237" s="235" t="str">
        <f t="shared" si="10"/>
        <v>March</v>
      </c>
      <c r="AB237" s="235" t="s">
        <v>204</v>
      </c>
      <c r="AC237" s="242">
        <f t="shared" si="11"/>
        <v>5.6999999999999993</v>
      </c>
      <c r="AD237" s="235">
        <f>VLOOKUP(A237,'[5]Daily LDZ Demand'!$A$5:$B$4752,2,FALSE)</f>
        <v>12.75</v>
      </c>
      <c r="AF237" s="237"/>
      <c r="AG237"/>
      <c r="AH237"/>
    </row>
    <row r="238" spans="1:34" s="235" customFormat="1" x14ac:dyDescent="0.35">
      <c r="A238" s="240">
        <v>44257</v>
      </c>
      <c r="B238" s="241">
        <v>1.8</v>
      </c>
      <c r="C238" s="241">
        <v>2.1</v>
      </c>
      <c r="D238" s="241">
        <v>2.2000000000000002</v>
      </c>
      <c r="E238" s="241">
        <v>2.5</v>
      </c>
      <c r="F238" s="241">
        <v>2.9</v>
      </c>
      <c r="G238" s="241">
        <v>3.1</v>
      </c>
      <c r="H238" s="241">
        <v>4.0999999999999996</v>
      </c>
      <c r="I238" s="241">
        <v>5</v>
      </c>
      <c r="J238" s="241">
        <v>5.6</v>
      </c>
      <c r="K238" s="241">
        <v>6.7</v>
      </c>
      <c r="L238" s="241">
        <v>7</v>
      </c>
      <c r="M238" s="241">
        <v>6.4</v>
      </c>
      <c r="N238" s="241">
        <v>5.5</v>
      </c>
      <c r="O238" s="241">
        <v>4.0999999999999996</v>
      </c>
      <c r="P238" s="241">
        <v>4.6000000000000005</v>
      </c>
      <c r="Q238" s="241">
        <v>3.2</v>
      </c>
      <c r="R238" s="241">
        <v>3.3</v>
      </c>
      <c r="S238" s="241">
        <v>3.4</v>
      </c>
      <c r="T238" s="241">
        <v>3.8</v>
      </c>
      <c r="U238" s="241">
        <v>4.3</v>
      </c>
      <c r="V238" s="241">
        <v>4.0999999999999996</v>
      </c>
      <c r="W238" s="241">
        <v>4.5</v>
      </c>
      <c r="X238" s="241">
        <v>4.5</v>
      </c>
      <c r="Y238" s="241">
        <v>4.7</v>
      </c>
      <c r="Z238" s="235" t="str">
        <f t="shared" si="9"/>
        <v>Tuesday</v>
      </c>
      <c r="AA238" s="235" t="str">
        <f t="shared" si="10"/>
        <v>March</v>
      </c>
      <c r="AB238" s="235" t="s">
        <v>204</v>
      </c>
      <c r="AC238" s="242">
        <f t="shared" si="11"/>
        <v>4.1416666666666666</v>
      </c>
      <c r="AD238" s="235">
        <f>VLOOKUP(A238,'[5]Daily LDZ Demand'!$A$5:$B$4752,2,FALSE)</f>
        <v>13.74</v>
      </c>
      <c r="AF238" s="237"/>
      <c r="AG238"/>
      <c r="AH238"/>
    </row>
    <row r="239" spans="1:34" s="235" customFormat="1" x14ac:dyDescent="0.35">
      <c r="A239" s="240">
        <v>44258</v>
      </c>
      <c r="B239" s="241">
        <v>5</v>
      </c>
      <c r="C239" s="241">
        <v>3.7</v>
      </c>
      <c r="D239" s="241">
        <v>4.0999999999999996</v>
      </c>
      <c r="E239" s="241">
        <v>6.9</v>
      </c>
      <c r="F239" s="241">
        <v>8.4</v>
      </c>
      <c r="G239" s="241">
        <v>8.9</v>
      </c>
      <c r="H239" s="241">
        <v>9.4</v>
      </c>
      <c r="I239" s="241">
        <v>10.5</v>
      </c>
      <c r="J239" s="241">
        <v>11</v>
      </c>
      <c r="K239" s="241">
        <v>9.1</v>
      </c>
      <c r="L239" s="241">
        <v>9.7000000000000011</v>
      </c>
      <c r="M239" s="241">
        <v>9.4</v>
      </c>
      <c r="N239" s="241">
        <v>9</v>
      </c>
      <c r="O239" s="241">
        <v>8.1999999999999993</v>
      </c>
      <c r="P239" s="241">
        <v>7.7</v>
      </c>
      <c r="Q239" s="241">
        <v>8</v>
      </c>
      <c r="R239" s="241">
        <v>7.9</v>
      </c>
      <c r="S239" s="241">
        <v>7.9</v>
      </c>
      <c r="T239" s="241">
        <v>7.5</v>
      </c>
      <c r="U239" s="241">
        <v>7.3</v>
      </c>
      <c r="V239" s="241">
        <v>7.3</v>
      </c>
      <c r="W239" s="241">
        <v>7.5</v>
      </c>
      <c r="X239" s="241">
        <v>7.4</v>
      </c>
      <c r="Y239" s="241">
        <v>7.2</v>
      </c>
      <c r="Z239" s="235" t="str">
        <f t="shared" si="9"/>
        <v>Wednesday</v>
      </c>
      <c r="AA239" s="235" t="str">
        <f t="shared" si="10"/>
        <v>March</v>
      </c>
      <c r="AB239" s="235" t="s">
        <v>204</v>
      </c>
      <c r="AC239" s="242">
        <f t="shared" si="11"/>
        <v>7.8750000000000009</v>
      </c>
      <c r="AD239" s="235">
        <f>VLOOKUP(A239,'[5]Daily LDZ Demand'!$A$5:$B$4752,2,FALSE)</f>
        <v>12.95</v>
      </c>
      <c r="AF239" s="237"/>
      <c r="AG239"/>
      <c r="AH239"/>
    </row>
    <row r="240" spans="1:34" s="235" customFormat="1" x14ac:dyDescent="0.35">
      <c r="A240" s="240">
        <v>44259</v>
      </c>
      <c r="B240" s="241">
        <v>7</v>
      </c>
      <c r="C240" s="241">
        <v>6.7</v>
      </c>
      <c r="D240" s="241">
        <v>6.1</v>
      </c>
      <c r="E240" s="241">
        <v>5.9</v>
      </c>
      <c r="F240" s="241">
        <v>5.4</v>
      </c>
      <c r="G240" s="241">
        <v>5.6</v>
      </c>
      <c r="H240" s="241">
        <v>6.2</v>
      </c>
      <c r="I240" s="241">
        <v>5.8</v>
      </c>
      <c r="J240" s="241">
        <v>5.6</v>
      </c>
      <c r="K240" s="241">
        <v>5.7</v>
      </c>
      <c r="L240" s="241">
        <v>5.5</v>
      </c>
      <c r="M240" s="241">
        <v>5.3</v>
      </c>
      <c r="N240" s="241">
        <v>5.1000000000000005</v>
      </c>
      <c r="O240" s="241">
        <v>4.9000000000000004</v>
      </c>
      <c r="P240" s="241">
        <v>4.9000000000000004</v>
      </c>
      <c r="Q240" s="241">
        <v>5.1000000000000005</v>
      </c>
      <c r="R240" s="241">
        <v>4.0999999999999996</v>
      </c>
      <c r="S240" s="241">
        <v>4.2</v>
      </c>
      <c r="T240" s="241">
        <v>4.3</v>
      </c>
      <c r="U240" s="241">
        <v>4.4000000000000004</v>
      </c>
      <c r="V240" s="241">
        <v>4.3</v>
      </c>
      <c r="W240" s="241">
        <v>3.8</v>
      </c>
      <c r="X240" s="241">
        <v>2.2000000000000002</v>
      </c>
      <c r="Y240" s="241">
        <v>2.1</v>
      </c>
      <c r="Z240" s="235" t="str">
        <f t="shared" si="9"/>
        <v>Thursday</v>
      </c>
      <c r="AA240" s="235" t="str">
        <f t="shared" si="10"/>
        <v>March</v>
      </c>
      <c r="AB240" s="235" t="s">
        <v>204</v>
      </c>
      <c r="AC240" s="242">
        <f t="shared" si="11"/>
        <v>5.0083333333333329</v>
      </c>
      <c r="AD240" s="235">
        <f>VLOOKUP(A240,'[5]Daily LDZ Demand'!$A$5:$B$4752,2,FALSE)</f>
        <v>13.46</v>
      </c>
      <c r="AF240" s="237"/>
      <c r="AG240"/>
      <c r="AH240"/>
    </row>
    <row r="241" spans="1:34" s="235" customFormat="1" x14ac:dyDescent="0.35">
      <c r="A241" s="240">
        <v>44260</v>
      </c>
      <c r="B241" s="241">
        <v>2.6</v>
      </c>
      <c r="C241" s="241">
        <v>2.7</v>
      </c>
      <c r="D241" s="241">
        <v>3.6</v>
      </c>
      <c r="E241" s="241">
        <v>4.3</v>
      </c>
      <c r="F241" s="241">
        <v>5.1000000000000005</v>
      </c>
      <c r="G241" s="241">
        <v>6.3</v>
      </c>
      <c r="H241" s="241">
        <v>6.5</v>
      </c>
      <c r="I241" s="241">
        <v>7.1</v>
      </c>
      <c r="J241" s="241">
        <v>6.3</v>
      </c>
      <c r="K241" s="241">
        <v>6</v>
      </c>
      <c r="L241" s="241">
        <v>6</v>
      </c>
      <c r="M241" s="241">
        <v>5.8</v>
      </c>
      <c r="N241" s="241">
        <v>4.4000000000000004</v>
      </c>
      <c r="O241" s="241">
        <v>4.6000000000000005</v>
      </c>
      <c r="P241" s="241">
        <v>3.4</v>
      </c>
      <c r="Q241" s="241">
        <v>2.6</v>
      </c>
      <c r="R241" s="241">
        <v>1.4</v>
      </c>
      <c r="S241" s="241">
        <v>0.7</v>
      </c>
      <c r="T241" s="241">
        <v>-0.5</v>
      </c>
      <c r="U241" s="241">
        <v>-1.2</v>
      </c>
      <c r="V241" s="241">
        <v>-0.5</v>
      </c>
      <c r="W241" s="241">
        <v>0.1</v>
      </c>
      <c r="X241" s="241">
        <v>0.2</v>
      </c>
      <c r="Y241" s="241">
        <v>0.6</v>
      </c>
      <c r="Z241" s="235" t="str">
        <f t="shared" si="9"/>
        <v>Friday</v>
      </c>
      <c r="AA241" s="235" t="str">
        <f t="shared" si="10"/>
        <v>March</v>
      </c>
      <c r="AB241" s="235" t="s">
        <v>204</v>
      </c>
      <c r="AC241" s="242">
        <f t="shared" si="11"/>
        <v>3.2541666666666664</v>
      </c>
      <c r="AD241" s="235">
        <f>VLOOKUP(A241,'[5]Daily LDZ Demand'!$A$5:$B$4752,2,FALSE)</f>
        <v>14.08</v>
      </c>
      <c r="AF241" s="237"/>
      <c r="AG241"/>
      <c r="AH241"/>
    </row>
    <row r="242" spans="1:34" s="235" customFormat="1" x14ac:dyDescent="0.35">
      <c r="A242" s="240">
        <v>44263</v>
      </c>
      <c r="B242" s="241">
        <v>-1.7</v>
      </c>
      <c r="C242" s="241">
        <v>-2.4</v>
      </c>
      <c r="D242" s="241">
        <v>-1.4</v>
      </c>
      <c r="E242" s="241">
        <v>1.7</v>
      </c>
      <c r="F242" s="241">
        <v>3.9</v>
      </c>
      <c r="G242" s="241">
        <v>5.8</v>
      </c>
      <c r="H242" s="241">
        <v>7.7</v>
      </c>
      <c r="I242" s="241">
        <v>8.1999999999999993</v>
      </c>
      <c r="J242" s="241">
        <v>9.4</v>
      </c>
      <c r="K242" s="241">
        <v>9.4</v>
      </c>
      <c r="L242" s="241">
        <v>9.6</v>
      </c>
      <c r="M242" s="241">
        <v>8.3000000000000007</v>
      </c>
      <c r="N242" s="241">
        <v>7.1</v>
      </c>
      <c r="O242" s="241">
        <v>5</v>
      </c>
      <c r="P242" s="241">
        <v>3.4</v>
      </c>
      <c r="Q242" s="241">
        <v>1</v>
      </c>
      <c r="R242" s="241">
        <v>-0.1</v>
      </c>
      <c r="S242" s="241">
        <v>-0.2</v>
      </c>
      <c r="T242" s="241">
        <v>-0.9</v>
      </c>
      <c r="U242" s="241">
        <v>-1.3</v>
      </c>
      <c r="V242" s="241">
        <v>-1.8</v>
      </c>
      <c r="W242" s="241">
        <v>-2.7</v>
      </c>
      <c r="X242" s="241">
        <v>-3</v>
      </c>
      <c r="Y242" s="241">
        <v>-3.1</v>
      </c>
      <c r="Z242" s="235" t="str">
        <f t="shared" si="9"/>
        <v>Monday</v>
      </c>
      <c r="AA242" s="235" t="str">
        <f t="shared" si="10"/>
        <v>March</v>
      </c>
      <c r="AB242" s="235" t="s">
        <v>204</v>
      </c>
      <c r="AC242" s="242">
        <f t="shared" si="11"/>
        <v>2.5791666666666666</v>
      </c>
      <c r="AD242" s="235">
        <f>VLOOKUP(A242,'[5]Daily LDZ Demand'!$A$5:$B$4752,2,FALSE)</f>
        <v>13.2</v>
      </c>
      <c r="AF242" s="237"/>
      <c r="AG242"/>
      <c r="AH242"/>
    </row>
    <row r="243" spans="1:34" s="235" customFormat="1" x14ac:dyDescent="0.35">
      <c r="A243" s="240">
        <v>44264</v>
      </c>
      <c r="B243" s="241">
        <v>-3</v>
      </c>
      <c r="C243" s="241">
        <v>-3.1</v>
      </c>
      <c r="D243" s="241">
        <v>-0.7</v>
      </c>
      <c r="E243" s="241">
        <v>2.3000000000000003</v>
      </c>
      <c r="F243" s="241">
        <v>6.2</v>
      </c>
      <c r="G243" s="241">
        <v>8.9</v>
      </c>
      <c r="H243" s="241">
        <v>10.4</v>
      </c>
      <c r="I243" s="241">
        <v>11</v>
      </c>
      <c r="J243" s="241">
        <v>10.5</v>
      </c>
      <c r="K243" s="241">
        <v>9.5</v>
      </c>
      <c r="L243" s="241">
        <v>8.5</v>
      </c>
      <c r="M243" s="241">
        <v>7.8</v>
      </c>
      <c r="N243" s="241">
        <v>7.1</v>
      </c>
      <c r="O243" s="241">
        <v>6.8</v>
      </c>
      <c r="P243" s="241">
        <v>6.7</v>
      </c>
      <c r="Q243" s="241">
        <v>7</v>
      </c>
      <c r="R243" s="241">
        <v>7.5</v>
      </c>
      <c r="S243" s="241">
        <v>7.6</v>
      </c>
      <c r="T243" s="241">
        <v>7.7</v>
      </c>
      <c r="U243" s="241">
        <v>7.8</v>
      </c>
      <c r="V243" s="241">
        <v>7.8</v>
      </c>
      <c r="W243" s="241">
        <v>7.7</v>
      </c>
      <c r="X243" s="241">
        <v>7.7</v>
      </c>
      <c r="Y243" s="241">
        <v>7.2</v>
      </c>
      <c r="Z243" s="235" t="str">
        <f t="shared" si="9"/>
        <v>Tuesday</v>
      </c>
      <c r="AA243" s="235" t="str">
        <f t="shared" si="10"/>
        <v>March</v>
      </c>
      <c r="AB243" s="235" t="s">
        <v>204</v>
      </c>
      <c r="AC243" s="242">
        <f t="shared" si="11"/>
        <v>6.5374999999999979</v>
      </c>
      <c r="AD243" s="235">
        <f>VLOOKUP(A243,'[5]Daily LDZ Demand'!$A$5:$B$4752,2,FALSE)</f>
        <v>12.48</v>
      </c>
      <c r="AF243" s="237"/>
      <c r="AG243"/>
      <c r="AH243"/>
    </row>
    <row r="244" spans="1:34" s="235" customFormat="1" x14ac:dyDescent="0.35">
      <c r="A244" s="240">
        <v>44265</v>
      </c>
      <c r="B244" s="241">
        <v>7.6</v>
      </c>
      <c r="C244" s="241">
        <v>7.8</v>
      </c>
      <c r="D244" s="241">
        <v>8</v>
      </c>
      <c r="E244" s="241">
        <v>8.4</v>
      </c>
      <c r="F244" s="241">
        <v>8.5</v>
      </c>
      <c r="G244" s="241">
        <v>8.4</v>
      </c>
      <c r="H244" s="241">
        <v>8.7000000000000011</v>
      </c>
      <c r="I244" s="241">
        <v>9.3000000000000007</v>
      </c>
      <c r="J244" s="241">
        <v>9.6</v>
      </c>
      <c r="K244" s="241">
        <v>10.1</v>
      </c>
      <c r="L244" s="241">
        <v>10.6</v>
      </c>
      <c r="M244" s="241">
        <v>11</v>
      </c>
      <c r="N244" s="241">
        <v>10.9</v>
      </c>
      <c r="O244" s="241">
        <v>10.9</v>
      </c>
      <c r="P244" s="241">
        <v>11</v>
      </c>
      <c r="Q244" s="241">
        <v>11.4</v>
      </c>
      <c r="R244" s="241">
        <v>11.6</v>
      </c>
      <c r="S244" s="241">
        <v>11.6</v>
      </c>
      <c r="T244" s="241">
        <v>11.3</v>
      </c>
      <c r="U244" s="241">
        <v>11.2</v>
      </c>
      <c r="V244" s="241">
        <v>11.4</v>
      </c>
      <c r="W244" s="241">
        <v>10.4</v>
      </c>
      <c r="X244" s="241">
        <v>10.6</v>
      </c>
      <c r="Y244" s="241">
        <v>10.6</v>
      </c>
      <c r="Z244" s="235" t="str">
        <f t="shared" si="9"/>
        <v>Wednesday</v>
      </c>
      <c r="AA244" s="235" t="str">
        <f t="shared" si="10"/>
        <v>March</v>
      </c>
      <c r="AB244" s="235" t="s">
        <v>204</v>
      </c>
      <c r="AC244" s="242">
        <f t="shared" si="11"/>
        <v>10.0375</v>
      </c>
      <c r="AD244" s="235">
        <f>VLOOKUP(A244,'[5]Daily LDZ Demand'!$A$5:$B$4752,2,FALSE)</f>
        <v>12.59</v>
      </c>
      <c r="AF244" s="237"/>
      <c r="AG244"/>
      <c r="AH244"/>
    </row>
    <row r="245" spans="1:34" s="235" customFormat="1" x14ac:dyDescent="0.35">
      <c r="A245" s="240">
        <v>44266</v>
      </c>
      <c r="B245" s="241">
        <v>9.9</v>
      </c>
      <c r="C245" s="241">
        <v>9.6</v>
      </c>
      <c r="D245" s="241">
        <v>9.6</v>
      </c>
      <c r="E245" s="241">
        <v>10.1</v>
      </c>
      <c r="F245" s="241">
        <v>10.200000000000001</v>
      </c>
      <c r="G245" s="241">
        <v>10.4</v>
      </c>
      <c r="H245" s="241">
        <v>10.4</v>
      </c>
      <c r="I245" s="241">
        <v>10</v>
      </c>
      <c r="J245" s="241">
        <v>9.2000000000000011</v>
      </c>
      <c r="K245" s="241">
        <v>8.5</v>
      </c>
      <c r="L245" s="241">
        <v>6.5</v>
      </c>
      <c r="M245" s="241">
        <v>6.5</v>
      </c>
      <c r="N245" s="241">
        <v>6.5</v>
      </c>
      <c r="O245" s="241">
        <v>5.9</v>
      </c>
      <c r="P245" s="241">
        <v>5.4</v>
      </c>
      <c r="Q245" s="241">
        <v>5</v>
      </c>
      <c r="R245" s="241">
        <v>5.4</v>
      </c>
      <c r="S245" s="241">
        <v>5.1000000000000005</v>
      </c>
      <c r="T245" s="241">
        <v>5.4</v>
      </c>
      <c r="U245" s="241">
        <v>5.9</v>
      </c>
      <c r="V245" s="241">
        <v>6.3</v>
      </c>
      <c r="W245" s="241">
        <v>6.3</v>
      </c>
      <c r="X245" s="241">
        <v>5.5</v>
      </c>
      <c r="Y245" s="241">
        <v>5.3</v>
      </c>
      <c r="Z245" s="235" t="str">
        <f t="shared" si="9"/>
        <v>Thursday</v>
      </c>
      <c r="AA245" s="235" t="str">
        <f t="shared" si="10"/>
        <v>March</v>
      </c>
      <c r="AB245" s="235" t="s">
        <v>204</v>
      </c>
      <c r="AC245" s="242">
        <f t="shared" si="11"/>
        <v>7.4541666666666693</v>
      </c>
      <c r="AD245" s="235">
        <f>VLOOKUP(A245,'[5]Daily LDZ Demand'!$A$5:$B$4752,2,FALSE)</f>
        <v>12.06</v>
      </c>
      <c r="AF245" s="237"/>
      <c r="AG245"/>
      <c r="AH245"/>
    </row>
    <row r="246" spans="1:34" s="235" customFormat="1" x14ac:dyDescent="0.35">
      <c r="A246" s="240">
        <v>44267</v>
      </c>
      <c r="B246" s="241">
        <v>6.4</v>
      </c>
      <c r="C246" s="241">
        <v>7</v>
      </c>
      <c r="D246" s="241">
        <v>6.5</v>
      </c>
      <c r="E246" s="241">
        <v>6.7</v>
      </c>
      <c r="F246" s="241">
        <v>8.5</v>
      </c>
      <c r="G246" s="241">
        <v>8.7000000000000011</v>
      </c>
      <c r="H246" s="241">
        <v>9.4</v>
      </c>
      <c r="I246" s="241">
        <v>9.7000000000000011</v>
      </c>
      <c r="J246" s="241">
        <v>6.8</v>
      </c>
      <c r="K246" s="241">
        <v>9.2000000000000011</v>
      </c>
      <c r="L246" s="241">
        <v>10</v>
      </c>
      <c r="M246" s="241">
        <v>7.5</v>
      </c>
      <c r="N246" s="241">
        <v>7.5</v>
      </c>
      <c r="O246" s="241">
        <v>7.8</v>
      </c>
      <c r="P246" s="241">
        <v>7.4</v>
      </c>
      <c r="Q246" s="241">
        <v>7.1</v>
      </c>
      <c r="R246" s="241">
        <v>7.4</v>
      </c>
      <c r="S246" s="241">
        <v>7.9</v>
      </c>
      <c r="T246" s="241">
        <v>7.9</v>
      </c>
      <c r="U246" s="241">
        <v>7.4</v>
      </c>
      <c r="V246" s="241">
        <v>7</v>
      </c>
      <c r="W246" s="241">
        <v>6.2</v>
      </c>
      <c r="X246" s="241">
        <v>6.4</v>
      </c>
      <c r="Y246" s="241">
        <v>5.1000000000000005</v>
      </c>
      <c r="Z246" s="235" t="str">
        <f t="shared" si="9"/>
        <v>Friday</v>
      </c>
      <c r="AA246" s="235" t="str">
        <f t="shared" si="10"/>
        <v>March</v>
      </c>
      <c r="AB246" s="235" t="s">
        <v>204</v>
      </c>
      <c r="AC246" s="242">
        <f t="shared" si="11"/>
        <v>7.5625</v>
      </c>
      <c r="AD246" s="235">
        <f>VLOOKUP(A246,'[5]Daily LDZ Demand'!$A$5:$B$4752,2,FALSE)</f>
        <v>12.42</v>
      </c>
      <c r="AF246" s="237"/>
      <c r="AG246"/>
      <c r="AH246"/>
    </row>
    <row r="247" spans="1:34" s="235" customFormat="1" x14ac:dyDescent="0.35">
      <c r="A247" s="240">
        <v>44270</v>
      </c>
      <c r="B247" s="241">
        <v>8.6</v>
      </c>
      <c r="C247" s="241">
        <v>8.7000000000000011</v>
      </c>
      <c r="D247" s="241">
        <v>9.1</v>
      </c>
      <c r="E247" s="241">
        <v>9.4</v>
      </c>
      <c r="F247" s="241">
        <v>9.9</v>
      </c>
      <c r="G247" s="241">
        <v>9.6</v>
      </c>
      <c r="H247" s="241">
        <v>10.5</v>
      </c>
      <c r="I247" s="241">
        <v>11.1</v>
      </c>
      <c r="J247" s="241">
        <v>11.9</v>
      </c>
      <c r="K247" s="241">
        <v>12.2</v>
      </c>
      <c r="L247" s="241">
        <v>11.8</v>
      </c>
      <c r="M247" s="241">
        <v>11.2</v>
      </c>
      <c r="N247" s="241">
        <v>10.5</v>
      </c>
      <c r="O247" s="241">
        <v>8.9</v>
      </c>
      <c r="P247" s="241">
        <v>8.5</v>
      </c>
      <c r="Q247" s="241">
        <v>6.5</v>
      </c>
      <c r="R247" s="241">
        <v>5.8</v>
      </c>
      <c r="S247" s="241">
        <v>5</v>
      </c>
      <c r="T247" s="241">
        <v>4.9000000000000004</v>
      </c>
      <c r="U247" s="241">
        <v>3.2</v>
      </c>
      <c r="V247" s="241">
        <v>2.9</v>
      </c>
      <c r="W247" s="241">
        <v>3.2</v>
      </c>
      <c r="X247" s="241">
        <v>4.6000000000000005</v>
      </c>
      <c r="Y247" s="241">
        <v>5.3</v>
      </c>
      <c r="Z247" s="235" t="str">
        <f t="shared" si="9"/>
        <v>Monday</v>
      </c>
      <c r="AA247" s="235" t="str">
        <f t="shared" si="10"/>
        <v>March</v>
      </c>
      <c r="AB247" s="235" t="s">
        <v>204</v>
      </c>
      <c r="AC247" s="242">
        <f t="shared" si="11"/>
        <v>8.0541666666666671</v>
      </c>
      <c r="AD247" s="235">
        <f>VLOOKUP(A247,'[5]Daily LDZ Demand'!$A$5:$B$4752,2,FALSE)</f>
        <v>10.4</v>
      </c>
      <c r="AF247" s="237"/>
      <c r="AG247"/>
      <c r="AH247"/>
    </row>
    <row r="248" spans="1:34" s="235" customFormat="1" x14ac:dyDescent="0.35">
      <c r="A248" s="240">
        <v>44271</v>
      </c>
      <c r="B248" s="241">
        <v>6.5</v>
      </c>
      <c r="C248" s="241">
        <v>8.4</v>
      </c>
      <c r="D248" s="241">
        <v>9.9</v>
      </c>
      <c r="E248" s="241">
        <v>10.3</v>
      </c>
      <c r="F248" s="241">
        <v>10.9</v>
      </c>
      <c r="G248" s="241">
        <v>11.5</v>
      </c>
      <c r="H248" s="241">
        <v>12.4</v>
      </c>
      <c r="I248" s="241">
        <v>13.8</v>
      </c>
      <c r="J248" s="241">
        <v>14.3</v>
      </c>
      <c r="K248" s="241">
        <v>14.5</v>
      </c>
      <c r="L248" s="241">
        <v>14.2</v>
      </c>
      <c r="M248" s="241">
        <v>13</v>
      </c>
      <c r="N248" s="241">
        <v>11.6</v>
      </c>
      <c r="O248" s="241">
        <v>9.8000000000000007</v>
      </c>
      <c r="P248" s="241">
        <v>8.1999999999999993</v>
      </c>
      <c r="Q248" s="241">
        <v>7.8</v>
      </c>
      <c r="R248" s="241">
        <v>7.5</v>
      </c>
      <c r="S248" s="241">
        <v>6.3</v>
      </c>
      <c r="T248" s="241">
        <v>4.3</v>
      </c>
      <c r="U248" s="241">
        <v>4.7</v>
      </c>
      <c r="V248" s="241">
        <v>2.9</v>
      </c>
      <c r="W248" s="241">
        <v>4</v>
      </c>
      <c r="X248" s="241">
        <v>3.2</v>
      </c>
      <c r="Y248" s="241">
        <v>0.4</v>
      </c>
      <c r="Z248" s="235" t="str">
        <f t="shared" si="9"/>
        <v>Tuesday</v>
      </c>
      <c r="AA248" s="235" t="str">
        <f t="shared" si="10"/>
        <v>March</v>
      </c>
      <c r="AB248" s="235" t="s">
        <v>204</v>
      </c>
      <c r="AC248" s="242">
        <f t="shared" si="11"/>
        <v>8.7666666666666675</v>
      </c>
      <c r="AD248" s="235">
        <f>VLOOKUP(A248,'[5]Daily LDZ Demand'!$A$5:$B$4752,2,FALSE)</f>
        <v>9.31</v>
      </c>
      <c r="AF248" s="237"/>
      <c r="AG248"/>
      <c r="AH248"/>
    </row>
    <row r="249" spans="1:34" s="235" customFormat="1" x14ac:dyDescent="0.35">
      <c r="A249" s="240">
        <v>44272</v>
      </c>
      <c r="B249" s="241">
        <v>-0.3</v>
      </c>
      <c r="C249" s="241">
        <v>0.2</v>
      </c>
      <c r="D249" s="241">
        <v>1.2</v>
      </c>
      <c r="E249" s="241">
        <v>4.2</v>
      </c>
      <c r="F249" s="241">
        <v>8.1999999999999993</v>
      </c>
      <c r="G249" s="241">
        <v>9.8000000000000007</v>
      </c>
      <c r="H249" s="241">
        <v>11</v>
      </c>
      <c r="I249" s="241">
        <v>10.7</v>
      </c>
      <c r="J249" s="241">
        <v>10.4</v>
      </c>
      <c r="K249" s="241">
        <v>10</v>
      </c>
      <c r="L249" s="241">
        <v>10.1</v>
      </c>
      <c r="M249" s="241">
        <v>10.1</v>
      </c>
      <c r="N249" s="241">
        <v>9.4</v>
      </c>
      <c r="O249" s="241">
        <v>7</v>
      </c>
      <c r="P249" s="241">
        <v>4.8</v>
      </c>
      <c r="Q249" s="241">
        <v>3.3</v>
      </c>
      <c r="R249" s="241">
        <v>1.7</v>
      </c>
      <c r="S249" s="241">
        <v>1.1000000000000001</v>
      </c>
      <c r="T249" s="241">
        <v>0.1</v>
      </c>
      <c r="U249" s="241">
        <v>-0.4</v>
      </c>
      <c r="V249" s="241">
        <v>-0.7</v>
      </c>
      <c r="W249" s="241">
        <v>-1.4</v>
      </c>
      <c r="X249" s="241">
        <v>-1.6</v>
      </c>
      <c r="Y249" s="241">
        <v>-1.1000000000000001</v>
      </c>
      <c r="Z249" s="235" t="str">
        <f t="shared" si="9"/>
        <v>Wednesday</v>
      </c>
      <c r="AA249" s="235" t="str">
        <f t="shared" si="10"/>
        <v>March</v>
      </c>
      <c r="AB249" s="235" t="s">
        <v>204</v>
      </c>
      <c r="AC249" s="242">
        <f t="shared" si="11"/>
        <v>4.4916666666666663</v>
      </c>
      <c r="AD249" s="235">
        <f>VLOOKUP(A249,'[5]Daily LDZ Demand'!$A$5:$B$4752,2,FALSE)</f>
        <v>10.79</v>
      </c>
      <c r="AF249" s="237"/>
      <c r="AG249"/>
      <c r="AH249"/>
    </row>
    <row r="250" spans="1:34" s="235" customFormat="1" x14ac:dyDescent="0.35">
      <c r="A250" s="240">
        <v>44273</v>
      </c>
      <c r="B250" s="241">
        <v>-0.9</v>
      </c>
      <c r="C250" s="241">
        <v>-0.2</v>
      </c>
      <c r="D250" s="241">
        <v>1.6</v>
      </c>
      <c r="E250" s="241">
        <v>4.4000000000000004</v>
      </c>
      <c r="F250" s="241">
        <v>8.8000000000000007</v>
      </c>
      <c r="G250" s="241">
        <v>9.4</v>
      </c>
      <c r="H250" s="241">
        <v>9.6</v>
      </c>
      <c r="I250" s="241">
        <v>10.8</v>
      </c>
      <c r="J250" s="241">
        <v>11.3</v>
      </c>
      <c r="K250" s="241">
        <v>11.7</v>
      </c>
      <c r="L250" s="241">
        <v>11.2</v>
      </c>
      <c r="M250" s="241">
        <v>11.8</v>
      </c>
      <c r="N250" s="241">
        <v>10.3</v>
      </c>
      <c r="O250" s="241">
        <v>9.8000000000000007</v>
      </c>
      <c r="P250" s="241">
        <v>9.5</v>
      </c>
      <c r="Q250" s="241">
        <v>8.8000000000000007</v>
      </c>
      <c r="R250" s="241">
        <v>8.3000000000000007</v>
      </c>
      <c r="S250" s="241">
        <v>8.3000000000000007</v>
      </c>
      <c r="T250" s="241">
        <v>8.4</v>
      </c>
      <c r="U250" s="241">
        <v>8.9</v>
      </c>
      <c r="V250" s="241">
        <v>9</v>
      </c>
      <c r="W250" s="241">
        <v>10</v>
      </c>
      <c r="X250" s="241">
        <v>9.8000000000000007</v>
      </c>
      <c r="Y250" s="241">
        <v>9</v>
      </c>
      <c r="Z250" s="235" t="str">
        <f t="shared" si="9"/>
        <v>Thursday</v>
      </c>
      <c r="AA250" s="235" t="str">
        <f t="shared" si="10"/>
        <v>March</v>
      </c>
      <c r="AB250" s="235" t="s">
        <v>204</v>
      </c>
      <c r="AC250" s="242">
        <f t="shared" si="11"/>
        <v>8.3166666666666682</v>
      </c>
      <c r="AD250" s="235">
        <f>VLOOKUP(A250,'[5]Daily LDZ Demand'!$A$5:$B$4752,2,FALSE)</f>
        <v>10.79</v>
      </c>
      <c r="AF250" s="237"/>
      <c r="AG250"/>
      <c r="AH250"/>
    </row>
    <row r="251" spans="1:34" s="235" customFormat="1" x14ac:dyDescent="0.35">
      <c r="A251" s="240">
        <v>44274</v>
      </c>
      <c r="B251" s="241">
        <v>8.8000000000000007</v>
      </c>
      <c r="C251" s="241">
        <v>8.1</v>
      </c>
      <c r="D251" s="241">
        <v>8.6</v>
      </c>
      <c r="E251" s="241">
        <v>8.8000000000000007</v>
      </c>
      <c r="F251" s="241">
        <v>9.4</v>
      </c>
      <c r="G251" s="241">
        <v>9.3000000000000007</v>
      </c>
      <c r="H251" s="241">
        <v>10.5</v>
      </c>
      <c r="I251" s="241">
        <v>10.7</v>
      </c>
      <c r="J251" s="241">
        <v>10.4</v>
      </c>
      <c r="K251" s="241">
        <v>10.1</v>
      </c>
      <c r="L251" s="241">
        <v>9.8000000000000007</v>
      </c>
      <c r="M251" s="241">
        <v>9.6</v>
      </c>
      <c r="N251" s="241">
        <v>8.7000000000000011</v>
      </c>
      <c r="O251" s="241">
        <v>8.6</v>
      </c>
      <c r="P251" s="241">
        <v>8.3000000000000007</v>
      </c>
      <c r="Q251" s="241">
        <v>7.7</v>
      </c>
      <c r="R251" s="241">
        <v>6.5</v>
      </c>
      <c r="S251" s="241">
        <v>5.3</v>
      </c>
      <c r="T251" s="241">
        <v>4.0999999999999996</v>
      </c>
      <c r="U251" s="241">
        <v>4.5</v>
      </c>
      <c r="V251" s="241">
        <v>5.1000000000000005</v>
      </c>
      <c r="W251" s="241">
        <v>5.6</v>
      </c>
      <c r="X251" s="241">
        <v>5.8</v>
      </c>
      <c r="Y251" s="241">
        <v>5.5</v>
      </c>
      <c r="Z251" s="235" t="str">
        <f t="shared" si="9"/>
        <v>Friday</v>
      </c>
      <c r="AA251" s="235" t="str">
        <f t="shared" si="10"/>
        <v>March</v>
      </c>
      <c r="AB251" s="235" t="s">
        <v>204</v>
      </c>
      <c r="AC251" s="242">
        <f t="shared" si="11"/>
        <v>7.9083333333333341</v>
      </c>
      <c r="AD251" s="235">
        <f>VLOOKUP(A251,'[5]Daily LDZ Demand'!$A$5:$B$4752,2,FALSE)</f>
        <v>10.74</v>
      </c>
      <c r="AF251" s="237"/>
      <c r="AG251"/>
      <c r="AH251"/>
    </row>
    <row r="252" spans="1:34" s="235" customFormat="1" x14ac:dyDescent="0.35">
      <c r="A252" s="240">
        <v>44277</v>
      </c>
      <c r="B252" s="241">
        <v>0.3</v>
      </c>
      <c r="C252" s="241">
        <v>2.1</v>
      </c>
      <c r="D252" s="241">
        <v>4.4000000000000004</v>
      </c>
      <c r="E252" s="241">
        <v>6</v>
      </c>
      <c r="F252" s="241">
        <v>6.6</v>
      </c>
      <c r="G252" s="241">
        <v>7.8</v>
      </c>
      <c r="H252" s="241">
        <v>8.8000000000000007</v>
      </c>
      <c r="I252" s="241">
        <v>10</v>
      </c>
      <c r="J252" s="241">
        <v>11.3</v>
      </c>
      <c r="K252" s="241">
        <v>11.2</v>
      </c>
      <c r="L252" s="241">
        <v>11.6</v>
      </c>
      <c r="M252" s="241">
        <v>10.5</v>
      </c>
      <c r="N252" s="241">
        <v>9.2000000000000011</v>
      </c>
      <c r="O252" s="241">
        <v>7.7</v>
      </c>
      <c r="P252" s="241">
        <v>5.3</v>
      </c>
      <c r="Q252" s="241">
        <v>4.7</v>
      </c>
      <c r="R252" s="241">
        <v>4.5</v>
      </c>
      <c r="S252" s="241">
        <v>5</v>
      </c>
      <c r="T252" s="241">
        <v>5.5</v>
      </c>
      <c r="U252" s="241">
        <v>6.1</v>
      </c>
      <c r="V252" s="241">
        <v>6.3</v>
      </c>
      <c r="W252" s="241">
        <v>5.8</v>
      </c>
      <c r="X252" s="241">
        <v>5.6</v>
      </c>
      <c r="Y252" s="241">
        <v>4</v>
      </c>
      <c r="Z252" s="235" t="str">
        <f t="shared" si="9"/>
        <v>Monday</v>
      </c>
      <c r="AA252" s="235" t="str">
        <f t="shared" si="10"/>
        <v>March</v>
      </c>
      <c r="AB252" s="235" t="s">
        <v>204</v>
      </c>
      <c r="AC252" s="242">
        <f t="shared" si="11"/>
        <v>6.6791666666666671</v>
      </c>
      <c r="AD252" s="235">
        <f>VLOOKUP(A252,'[5]Daily LDZ Demand'!$A$5:$B$4752,2,FALSE)</f>
        <v>10.29</v>
      </c>
      <c r="AF252" s="237"/>
      <c r="AG252"/>
      <c r="AH252"/>
    </row>
    <row r="253" spans="1:34" s="235" customFormat="1" x14ac:dyDescent="0.35">
      <c r="A253" s="240">
        <v>44278</v>
      </c>
      <c r="B253" s="241">
        <v>4.9000000000000004</v>
      </c>
      <c r="C253" s="241">
        <v>5.3</v>
      </c>
      <c r="D253" s="241">
        <v>6.8</v>
      </c>
      <c r="E253" s="241">
        <v>8.3000000000000007</v>
      </c>
      <c r="F253" s="241">
        <v>9.5</v>
      </c>
      <c r="G253" s="241">
        <v>10</v>
      </c>
      <c r="H253" s="241">
        <v>10.7</v>
      </c>
      <c r="I253" s="241">
        <v>10.3</v>
      </c>
      <c r="J253" s="241">
        <v>10.7</v>
      </c>
      <c r="K253" s="241">
        <v>10.9</v>
      </c>
      <c r="L253" s="241">
        <v>10.6</v>
      </c>
      <c r="M253" s="241">
        <v>10.1</v>
      </c>
      <c r="N253" s="241">
        <v>8.8000000000000007</v>
      </c>
      <c r="O253" s="241">
        <v>7.5</v>
      </c>
      <c r="P253" s="241">
        <v>7.4</v>
      </c>
      <c r="Q253" s="241">
        <v>8</v>
      </c>
      <c r="R253" s="241">
        <v>6.3</v>
      </c>
      <c r="S253" s="241">
        <v>5.2</v>
      </c>
      <c r="T253" s="241">
        <v>7</v>
      </c>
      <c r="U253" s="241">
        <v>6.6</v>
      </c>
      <c r="V253" s="241">
        <v>6.2</v>
      </c>
      <c r="W253" s="241">
        <v>7.8</v>
      </c>
      <c r="X253" s="241">
        <v>8.1999999999999993</v>
      </c>
      <c r="Y253" s="241">
        <v>8.5</v>
      </c>
      <c r="Z253" s="235" t="str">
        <f t="shared" si="9"/>
        <v>Tuesday</v>
      </c>
      <c r="AA253" s="235" t="str">
        <f t="shared" si="10"/>
        <v>March</v>
      </c>
      <c r="AB253" s="235" t="s">
        <v>204</v>
      </c>
      <c r="AC253" s="242">
        <f t="shared" si="11"/>
        <v>8.1499999999999986</v>
      </c>
      <c r="AD253" s="235">
        <f>VLOOKUP(A253,'[5]Daily LDZ Demand'!$A$5:$B$4752,2,FALSE)</f>
        <v>10.29</v>
      </c>
      <c r="AF253" s="237"/>
      <c r="AG253"/>
      <c r="AH253"/>
    </row>
    <row r="254" spans="1:34" s="235" customFormat="1" x14ac:dyDescent="0.35">
      <c r="A254" s="240">
        <v>44279</v>
      </c>
      <c r="B254" s="241">
        <v>8.4</v>
      </c>
      <c r="C254" s="241">
        <v>9</v>
      </c>
      <c r="D254" s="241">
        <v>9.5</v>
      </c>
      <c r="E254" s="241">
        <v>10.200000000000001</v>
      </c>
      <c r="F254" s="241">
        <v>11.3</v>
      </c>
      <c r="G254" s="241">
        <v>10.1</v>
      </c>
      <c r="H254" s="241">
        <v>10.5</v>
      </c>
      <c r="I254" s="241">
        <v>10.6</v>
      </c>
      <c r="J254" s="241">
        <v>11.7</v>
      </c>
      <c r="K254" s="241">
        <v>12.9</v>
      </c>
      <c r="L254" s="241">
        <v>11.9</v>
      </c>
      <c r="M254" s="241">
        <v>10.8</v>
      </c>
      <c r="N254" s="241">
        <v>10.3</v>
      </c>
      <c r="O254" s="241">
        <v>8.5</v>
      </c>
      <c r="P254" s="241">
        <v>7</v>
      </c>
      <c r="Q254" s="241">
        <v>4.7</v>
      </c>
      <c r="R254" s="241">
        <v>3.7</v>
      </c>
      <c r="S254" s="241">
        <v>2.3000000000000003</v>
      </c>
      <c r="T254" s="241">
        <v>1.8</v>
      </c>
      <c r="U254" s="241">
        <v>0.9</v>
      </c>
      <c r="V254" s="241">
        <v>0.5</v>
      </c>
      <c r="W254" s="241">
        <v>2.1</v>
      </c>
      <c r="X254" s="241">
        <v>2.6</v>
      </c>
      <c r="Y254" s="241">
        <v>5.9</v>
      </c>
      <c r="Z254" s="235" t="str">
        <f t="shared" si="9"/>
        <v>Wednesday</v>
      </c>
      <c r="AA254" s="235" t="str">
        <f t="shared" si="10"/>
        <v>March</v>
      </c>
      <c r="AB254" s="235" t="s">
        <v>204</v>
      </c>
      <c r="AC254" s="242">
        <f t="shared" si="11"/>
        <v>7.3833333333333337</v>
      </c>
      <c r="AD254" s="235">
        <f>VLOOKUP(A254,'[5]Daily LDZ Demand'!$A$5:$B$4752,2,FALSE)</f>
        <v>9.3699999999999992</v>
      </c>
      <c r="AF254" s="237"/>
      <c r="AG254"/>
      <c r="AH254"/>
    </row>
    <row r="255" spans="1:34" s="235" customFormat="1" x14ac:dyDescent="0.35">
      <c r="A255" s="240">
        <v>44280</v>
      </c>
      <c r="B255" s="241">
        <v>6.9</v>
      </c>
      <c r="C255" s="241">
        <v>7.9</v>
      </c>
      <c r="D255" s="241">
        <v>9.1</v>
      </c>
      <c r="E255" s="241">
        <v>11</v>
      </c>
      <c r="F255" s="241">
        <v>11.3</v>
      </c>
      <c r="G255" s="241">
        <v>12</v>
      </c>
      <c r="H255" s="241">
        <v>12.2</v>
      </c>
      <c r="I255" s="241">
        <v>12.6</v>
      </c>
      <c r="J255" s="241">
        <v>13.2</v>
      </c>
      <c r="K255" s="241">
        <v>12.8</v>
      </c>
      <c r="L255" s="241">
        <v>12.8</v>
      </c>
      <c r="M255" s="241">
        <v>11.8</v>
      </c>
      <c r="N255" s="241">
        <v>10.9</v>
      </c>
      <c r="O255" s="241">
        <v>9.9</v>
      </c>
      <c r="P255" s="241">
        <v>9.3000000000000007</v>
      </c>
      <c r="Q255" s="241">
        <v>9.3000000000000007</v>
      </c>
      <c r="R255" s="241">
        <v>9.8000000000000007</v>
      </c>
      <c r="S255" s="241">
        <v>10.3</v>
      </c>
      <c r="T255" s="241">
        <v>10.5</v>
      </c>
      <c r="U255" s="241">
        <v>10.4</v>
      </c>
      <c r="V255" s="241">
        <v>10.200000000000001</v>
      </c>
      <c r="W255" s="241">
        <v>10</v>
      </c>
      <c r="X255" s="241">
        <v>10.1</v>
      </c>
      <c r="Y255" s="241">
        <v>9.6</v>
      </c>
      <c r="Z255" s="235" t="str">
        <f t="shared" si="9"/>
        <v>Thursday</v>
      </c>
      <c r="AA255" s="235" t="str">
        <f t="shared" si="10"/>
        <v>March</v>
      </c>
      <c r="AB255" s="235" t="s">
        <v>204</v>
      </c>
      <c r="AC255" s="242">
        <f t="shared" si="11"/>
        <v>10.579166666666667</v>
      </c>
      <c r="AD255" s="235">
        <f>VLOOKUP(A255,'[5]Daily LDZ Demand'!$A$5:$B$4752,2,FALSE)</f>
        <v>9.3699999999999992</v>
      </c>
      <c r="AF255" s="237"/>
      <c r="AG255"/>
      <c r="AH255"/>
    </row>
    <row r="256" spans="1:34" s="235" customFormat="1" x14ac:dyDescent="0.35">
      <c r="A256" s="240">
        <v>44281</v>
      </c>
      <c r="B256" s="241">
        <v>9.6</v>
      </c>
      <c r="C256" s="241">
        <v>9.9</v>
      </c>
      <c r="D256" s="241">
        <v>10.1</v>
      </c>
      <c r="E256" s="241">
        <v>10.3</v>
      </c>
      <c r="F256" s="241">
        <v>8.5</v>
      </c>
      <c r="G256" s="241">
        <v>8.4</v>
      </c>
      <c r="H256" s="241">
        <v>9</v>
      </c>
      <c r="I256" s="241">
        <v>9.7000000000000011</v>
      </c>
      <c r="J256" s="241">
        <v>10.5</v>
      </c>
      <c r="K256" s="241">
        <v>11.1</v>
      </c>
      <c r="L256" s="241">
        <v>9.2000000000000011</v>
      </c>
      <c r="M256" s="241">
        <v>8.9</v>
      </c>
      <c r="N256" s="241">
        <v>8</v>
      </c>
      <c r="O256" s="241">
        <v>7.3</v>
      </c>
      <c r="P256" s="241">
        <v>5.5</v>
      </c>
      <c r="Q256" s="241">
        <v>5.5</v>
      </c>
      <c r="R256" s="241">
        <v>5.1000000000000005</v>
      </c>
      <c r="S256" s="241">
        <v>4</v>
      </c>
      <c r="T256" s="241">
        <v>3.9</v>
      </c>
      <c r="U256" s="241">
        <v>3.8</v>
      </c>
      <c r="V256" s="241">
        <v>4.7</v>
      </c>
      <c r="W256" s="241">
        <v>4.4000000000000004</v>
      </c>
      <c r="X256" s="241">
        <v>3.7</v>
      </c>
      <c r="Y256" s="241">
        <v>3.9</v>
      </c>
      <c r="Z256" s="235" t="str">
        <f t="shared" si="9"/>
        <v>Friday</v>
      </c>
      <c r="AA256" s="235" t="str">
        <f t="shared" si="10"/>
        <v>March</v>
      </c>
      <c r="AB256" s="235" t="s">
        <v>204</v>
      </c>
      <c r="AC256" s="242">
        <f t="shared" si="11"/>
        <v>7.2916666666666679</v>
      </c>
      <c r="AD256" s="235">
        <f>VLOOKUP(A256,'[5]Daily LDZ Demand'!$A$5:$B$4752,2,FALSE)</f>
        <v>10.38</v>
      </c>
      <c r="AF256" s="237"/>
      <c r="AG256"/>
      <c r="AH256"/>
    </row>
    <row r="257" spans="1:34" s="235" customFormat="1" x14ac:dyDescent="0.35">
      <c r="A257" s="240">
        <v>44284</v>
      </c>
      <c r="B257" s="241">
        <v>9.8000000000000007</v>
      </c>
      <c r="C257" s="241">
        <v>9.7000000000000011</v>
      </c>
      <c r="D257" s="241">
        <v>9.8000000000000007</v>
      </c>
      <c r="E257" s="241">
        <v>10.1</v>
      </c>
      <c r="F257" s="241">
        <v>10.6</v>
      </c>
      <c r="G257" s="241">
        <v>10.9</v>
      </c>
      <c r="H257" s="241">
        <v>12.6</v>
      </c>
      <c r="I257" s="241">
        <v>13.2</v>
      </c>
      <c r="J257" s="241">
        <v>13.3</v>
      </c>
      <c r="K257" s="241">
        <v>13.4</v>
      </c>
      <c r="L257" s="241">
        <v>14.3</v>
      </c>
      <c r="M257" s="241">
        <v>14.3</v>
      </c>
      <c r="N257" s="241">
        <v>13.5</v>
      </c>
      <c r="O257" s="241">
        <v>11.8</v>
      </c>
      <c r="P257" s="241">
        <v>9.2000000000000011</v>
      </c>
      <c r="Q257" s="241">
        <v>6.8</v>
      </c>
      <c r="R257" s="241">
        <v>6.4</v>
      </c>
      <c r="S257" s="241">
        <v>4.3</v>
      </c>
      <c r="T257" s="241">
        <v>4.2</v>
      </c>
      <c r="U257" s="241">
        <v>3.6</v>
      </c>
      <c r="V257" s="241">
        <v>2.8</v>
      </c>
      <c r="W257" s="241">
        <v>2.1</v>
      </c>
      <c r="X257" s="241">
        <v>1.6</v>
      </c>
      <c r="Y257" s="241">
        <v>1.5</v>
      </c>
      <c r="Z257" s="235" t="str">
        <f t="shared" si="9"/>
        <v>Monday</v>
      </c>
      <c r="AA257" s="235" t="str">
        <f t="shared" si="10"/>
        <v>March</v>
      </c>
      <c r="AB257" s="235" t="s">
        <v>204</v>
      </c>
      <c r="AC257" s="242">
        <f t="shared" si="11"/>
        <v>8.7416666666666671</v>
      </c>
      <c r="AD257" s="235">
        <f>VLOOKUP(A257,'[5]Daily LDZ Demand'!$A$5:$B$4752,2,FALSE)</f>
        <v>7.92</v>
      </c>
      <c r="AF257" s="237"/>
      <c r="AG257"/>
      <c r="AH257"/>
    </row>
    <row r="258" spans="1:34" s="235" customFormat="1" x14ac:dyDescent="0.35">
      <c r="A258" s="240">
        <v>44285</v>
      </c>
      <c r="B258" s="241">
        <v>1.2</v>
      </c>
      <c r="C258" s="241">
        <v>1.4</v>
      </c>
      <c r="D258" s="241">
        <v>3</v>
      </c>
      <c r="E258" s="241">
        <v>4.5</v>
      </c>
      <c r="F258" s="241">
        <v>9.7000000000000011</v>
      </c>
      <c r="G258" s="241">
        <v>14.7</v>
      </c>
      <c r="H258" s="241">
        <v>17.5</v>
      </c>
      <c r="I258" s="241">
        <v>18.8</v>
      </c>
      <c r="J258" s="241">
        <v>20.400000000000002</v>
      </c>
      <c r="K258" s="241">
        <v>20.9</v>
      </c>
      <c r="L258" s="241">
        <v>20.8</v>
      </c>
      <c r="M258" s="241">
        <v>20</v>
      </c>
      <c r="N258" s="241">
        <v>18.3</v>
      </c>
      <c r="O258" s="241">
        <v>16.3</v>
      </c>
      <c r="P258" s="241">
        <v>15.3</v>
      </c>
      <c r="Q258" s="241">
        <v>14.3</v>
      </c>
      <c r="R258" s="241">
        <v>13.9</v>
      </c>
      <c r="S258" s="241">
        <v>13.5</v>
      </c>
      <c r="T258" s="241">
        <v>13.6</v>
      </c>
      <c r="U258" s="241">
        <v>13.6</v>
      </c>
      <c r="V258" s="241">
        <v>13</v>
      </c>
      <c r="W258" s="241">
        <v>12.5</v>
      </c>
      <c r="X258" s="241">
        <v>11.4</v>
      </c>
      <c r="Y258" s="241">
        <v>11.2</v>
      </c>
      <c r="Z258" s="235" t="str">
        <f t="shared" si="9"/>
        <v>Tuesday</v>
      </c>
      <c r="AA258" s="235" t="str">
        <f t="shared" si="10"/>
        <v>March</v>
      </c>
      <c r="AB258" s="235" t="s">
        <v>204</v>
      </c>
      <c r="AC258" s="242">
        <f t="shared" si="11"/>
        <v>13.325000000000003</v>
      </c>
      <c r="AD258" s="235">
        <f>VLOOKUP(A258,'[5]Daily LDZ Demand'!$A$5:$B$4752,2,FALSE)</f>
        <v>6.8</v>
      </c>
      <c r="AF258" s="237"/>
      <c r="AG258"/>
      <c r="AH258"/>
    </row>
    <row r="259" spans="1:34" s="235" customFormat="1" x14ac:dyDescent="0.35">
      <c r="A259" s="240">
        <v>44286</v>
      </c>
      <c r="B259" s="241">
        <v>10.1</v>
      </c>
      <c r="C259" s="241">
        <v>8.9</v>
      </c>
      <c r="D259" s="241">
        <v>8.5</v>
      </c>
      <c r="E259" s="241">
        <v>10.200000000000001</v>
      </c>
      <c r="F259" s="241">
        <v>11.3</v>
      </c>
      <c r="G259" s="241">
        <v>13.8</v>
      </c>
      <c r="H259" s="241">
        <v>15.3</v>
      </c>
      <c r="I259" s="241">
        <v>17.100000000000001</v>
      </c>
      <c r="J259" s="241">
        <v>17.900000000000002</v>
      </c>
      <c r="K259" s="241">
        <v>18.2</v>
      </c>
      <c r="L259" s="241">
        <v>17.900000000000002</v>
      </c>
      <c r="M259" s="241">
        <v>18.600000000000001</v>
      </c>
      <c r="N259" s="241">
        <v>18.400000000000002</v>
      </c>
      <c r="O259" s="241">
        <v>16.3</v>
      </c>
      <c r="P259" s="241">
        <v>14.3</v>
      </c>
      <c r="Q259" s="241">
        <v>13.3</v>
      </c>
      <c r="R259" s="241">
        <v>12.6</v>
      </c>
      <c r="S259" s="241">
        <v>11.8</v>
      </c>
      <c r="T259" s="241">
        <v>10.3</v>
      </c>
      <c r="U259" s="241">
        <v>9.3000000000000007</v>
      </c>
      <c r="V259" s="241">
        <v>9.1</v>
      </c>
      <c r="W259" s="241">
        <v>9.1</v>
      </c>
      <c r="X259" s="241">
        <v>8.8000000000000007</v>
      </c>
      <c r="Y259" s="241">
        <v>7.9</v>
      </c>
      <c r="Z259" s="235" t="str">
        <f t="shared" si="9"/>
        <v>Wednesday</v>
      </c>
      <c r="AA259" s="235" t="str">
        <f t="shared" si="10"/>
        <v>March</v>
      </c>
      <c r="AB259" s="235" t="s">
        <v>204</v>
      </c>
      <c r="AC259" s="242">
        <f t="shared" si="11"/>
        <v>12.875000000000002</v>
      </c>
      <c r="AD259" s="235">
        <f>VLOOKUP(A259,'[5]Daily LDZ Demand'!$A$5:$B$4752,2,FALSE)</f>
        <v>5.96</v>
      </c>
      <c r="AF259" s="237"/>
      <c r="AG259"/>
      <c r="AH259"/>
    </row>
    <row r="260" spans="1:34" s="235" customFormat="1" x14ac:dyDescent="0.35">
      <c r="A260" s="240">
        <v>44470</v>
      </c>
      <c r="B260" s="241">
        <v>15.6</v>
      </c>
      <c r="C260" s="241">
        <v>14.9</v>
      </c>
      <c r="D260" s="241">
        <v>14</v>
      </c>
      <c r="E260" s="241">
        <v>14</v>
      </c>
      <c r="F260" s="241">
        <v>14.3</v>
      </c>
      <c r="G260" s="241">
        <v>16.2</v>
      </c>
      <c r="H260" s="241">
        <v>15.8</v>
      </c>
      <c r="I260" s="241">
        <v>15.9</v>
      </c>
      <c r="J260" s="241">
        <v>16.3</v>
      </c>
      <c r="K260" s="241">
        <v>16</v>
      </c>
      <c r="L260" s="241">
        <v>15.9</v>
      </c>
      <c r="M260" s="241">
        <v>15.7</v>
      </c>
      <c r="N260" s="241">
        <v>14.2</v>
      </c>
      <c r="O260" s="241">
        <v>12</v>
      </c>
      <c r="P260" s="241">
        <v>10.4</v>
      </c>
      <c r="Q260" s="241">
        <v>9.9</v>
      </c>
      <c r="R260" s="241">
        <v>8.3000000000000007</v>
      </c>
      <c r="S260" s="241">
        <v>8.1</v>
      </c>
      <c r="T260" s="241">
        <v>8.7000000000000011</v>
      </c>
      <c r="U260" s="241">
        <v>8.1</v>
      </c>
      <c r="V260" s="241">
        <v>8.5</v>
      </c>
      <c r="W260" s="241">
        <v>10.3</v>
      </c>
      <c r="X260" s="241">
        <v>9</v>
      </c>
      <c r="Y260" s="241">
        <v>10.3</v>
      </c>
      <c r="Z260" s="235" t="str">
        <f t="shared" si="9"/>
        <v>Friday</v>
      </c>
      <c r="AA260" s="235" t="str">
        <f t="shared" si="10"/>
        <v>October</v>
      </c>
      <c r="AB260" s="235" t="s">
        <v>203</v>
      </c>
      <c r="AC260" s="242">
        <f t="shared" si="11"/>
        <v>12.600000000000001</v>
      </c>
      <c r="AD260" s="235">
        <f>VLOOKUP(A260,'[5]Daily LDZ Demand'!$A$5:$B$4752,2,FALSE)</f>
        <v>4.5999999999999996</v>
      </c>
      <c r="AF260" s="237"/>
      <c r="AG260"/>
      <c r="AH260"/>
    </row>
    <row r="261" spans="1:34" s="235" customFormat="1" x14ac:dyDescent="0.35">
      <c r="A261" s="240">
        <v>44473</v>
      </c>
      <c r="B261" s="241">
        <v>10</v>
      </c>
      <c r="C261" s="241">
        <v>10</v>
      </c>
      <c r="D261" s="241">
        <v>9.8000000000000007</v>
      </c>
      <c r="E261" s="241">
        <v>11.7</v>
      </c>
      <c r="F261" s="241">
        <v>13.9</v>
      </c>
      <c r="G261" s="241">
        <v>14.7</v>
      </c>
      <c r="H261" s="241">
        <v>15.6</v>
      </c>
      <c r="I261" s="241">
        <v>15.4</v>
      </c>
      <c r="J261" s="241">
        <v>13.2</v>
      </c>
      <c r="K261" s="241">
        <v>14.4</v>
      </c>
      <c r="L261" s="241">
        <v>14.9</v>
      </c>
      <c r="M261" s="241">
        <v>14.2</v>
      </c>
      <c r="N261" s="241">
        <v>12.9</v>
      </c>
      <c r="O261" s="241">
        <v>13.7</v>
      </c>
      <c r="P261" s="241">
        <v>14</v>
      </c>
      <c r="Q261" s="241">
        <v>14.4</v>
      </c>
      <c r="R261" s="241">
        <v>14.2</v>
      </c>
      <c r="S261" s="241">
        <v>14.1</v>
      </c>
      <c r="T261" s="241">
        <v>14.3</v>
      </c>
      <c r="U261" s="241">
        <v>11.8</v>
      </c>
      <c r="V261" s="241">
        <v>12.4</v>
      </c>
      <c r="W261" s="241">
        <v>11.7</v>
      </c>
      <c r="X261" s="241">
        <v>11.4</v>
      </c>
      <c r="Y261" s="241">
        <v>10.7</v>
      </c>
      <c r="Z261" s="235" t="str">
        <f t="shared" ref="Z261:Z324" si="12">TEXT(A261,"dddd")</f>
        <v>Monday</v>
      </c>
      <c r="AA261" s="235" t="str">
        <f t="shared" ref="AA261:AA324" si="13">TEXT(A261,"mmmm")</f>
        <v>October</v>
      </c>
      <c r="AB261" s="235" t="s">
        <v>203</v>
      </c>
      <c r="AC261" s="242">
        <f t="shared" ref="AC261:AC324" si="14">AVERAGE(B261:Y261)</f>
        <v>13.05833333333333</v>
      </c>
      <c r="AD261" s="235">
        <f>VLOOKUP(A261,'[5]Daily LDZ Demand'!$A$5:$B$4752,2,FALSE)</f>
        <v>5.86</v>
      </c>
      <c r="AF261" s="237"/>
      <c r="AG261"/>
      <c r="AH261"/>
    </row>
    <row r="262" spans="1:34" s="235" customFormat="1" x14ac:dyDescent="0.35">
      <c r="A262" s="240">
        <v>44474</v>
      </c>
      <c r="B262" s="241">
        <v>9.7000000000000011</v>
      </c>
      <c r="C262" s="241">
        <v>10.200000000000001</v>
      </c>
      <c r="D262" s="241">
        <v>10.200000000000001</v>
      </c>
      <c r="E262" s="241">
        <v>10.8</v>
      </c>
      <c r="F262" s="241">
        <v>11.9</v>
      </c>
      <c r="G262" s="241">
        <v>12.4</v>
      </c>
      <c r="H262" s="241">
        <v>13.1</v>
      </c>
      <c r="I262" s="241">
        <v>13.9</v>
      </c>
      <c r="J262" s="241">
        <v>14.6</v>
      </c>
      <c r="K262" s="241">
        <v>14.7</v>
      </c>
      <c r="L262" s="241">
        <v>14.8</v>
      </c>
      <c r="M262" s="241">
        <v>14.6</v>
      </c>
      <c r="N262" s="241">
        <v>13.7</v>
      </c>
      <c r="O262" s="241">
        <v>12.5</v>
      </c>
      <c r="P262" s="241">
        <v>10.8</v>
      </c>
      <c r="Q262" s="241">
        <v>10.4</v>
      </c>
      <c r="R262" s="241">
        <v>10.5</v>
      </c>
      <c r="S262" s="241">
        <v>10.9</v>
      </c>
      <c r="T262" s="241">
        <v>10.8</v>
      </c>
      <c r="U262" s="241">
        <v>10.4</v>
      </c>
      <c r="V262" s="241">
        <v>10.9</v>
      </c>
      <c r="W262" s="241">
        <v>10.7</v>
      </c>
      <c r="X262" s="241">
        <v>10.3</v>
      </c>
      <c r="Y262" s="241">
        <v>10.5</v>
      </c>
      <c r="Z262" s="235" t="str">
        <f t="shared" si="12"/>
        <v>Tuesday</v>
      </c>
      <c r="AA262" s="235" t="str">
        <f t="shared" si="13"/>
        <v>October</v>
      </c>
      <c r="AB262" s="235" t="s">
        <v>203</v>
      </c>
      <c r="AC262" s="242">
        <f t="shared" si="14"/>
        <v>11.804166666666669</v>
      </c>
      <c r="AD262" s="235">
        <f>VLOOKUP(A262,'[5]Daily LDZ Demand'!$A$5:$B$4752,2,FALSE)</f>
        <v>6.02</v>
      </c>
      <c r="AF262" s="237"/>
      <c r="AG262"/>
      <c r="AH262"/>
    </row>
    <row r="263" spans="1:34" s="235" customFormat="1" x14ac:dyDescent="0.35">
      <c r="A263" s="240">
        <v>44475</v>
      </c>
      <c r="B263" s="241">
        <v>10.8</v>
      </c>
      <c r="C263" s="241">
        <v>8.9</v>
      </c>
      <c r="D263" s="241">
        <v>10</v>
      </c>
      <c r="E263" s="241">
        <v>11.5</v>
      </c>
      <c r="F263" s="241">
        <v>13.2</v>
      </c>
      <c r="G263" s="241">
        <v>14.6</v>
      </c>
      <c r="H263" s="241">
        <v>15.1</v>
      </c>
      <c r="I263" s="241">
        <v>15.6</v>
      </c>
      <c r="J263" s="241">
        <v>17.400000000000002</v>
      </c>
      <c r="K263" s="241">
        <v>16.2</v>
      </c>
      <c r="L263" s="241">
        <v>16.899999999999999</v>
      </c>
      <c r="M263" s="241">
        <v>16.8</v>
      </c>
      <c r="N263" s="241">
        <v>15.5</v>
      </c>
      <c r="O263" s="241">
        <v>15</v>
      </c>
      <c r="P263" s="241">
        <v>14.3</v>
      </c>
      <c r="Q263" s="241">
        <v>14.3</v>
      </c>
      <c r="R263" s="241">
        <v>13.7</v>
      </c>
      <c r="S263" s="241">
        <v>13.9</v>
      </c>
      <c r="T263" s="241">
        <v>14.5</v>
      </c>
      <c r="U263" s="241">
        <v>14.8</v>
      </c>
      <c r="V263" s="241">
        <v>15</v>
      </c>
      <c r="W263" s="241">
        <v>15</v>
      </c>
      <c r="X263" s="241">
        <v>15</v>
      </c>
      <c r="Y263" s="241">
        <v>15</v>
      </c>
      <c r="Z263" s="235" t="str">
        <f t="shared" si="12"/>
        <v>Wednesday</v>
      </c>
      <c r="AA263" s="235" t="str">
        <f t="shared" si="13"/>
        <v>October</v>
      </c>
      <c r="AB263" s="235" t="s">
        <v>203</v>
      </c>
      <c r="AC263" s="242">
        <f t="shared" si="14"/>
        <v>14.29166666666667</v>
      </c>
      <c r="AD263" s="235">
        <f>VLOOKUP(A263,'[5]Daily LDZ Demand'!$A$5:$B$4752,2,FALSE)</f>
        <v>5.56</v>
      </c>
      <c r="AF263" s="237"/>
      <c r="AG263"/>
      <c r="AH263"/>
    </row>
    <row r="264" spans="1:34" s="235" customFormat="1" x14ac:dyDescent="0.35">
      <c r="A264" s="240">
        <v>44476</v>
      </c>
      <c r="B264" s="241">
        <v>15.2</v>
      </c>
      <c r="C264" s="241">
        <v>15.3</v>
      </c>
      <c r="D264" s="241">
        <v>15.4</v>
      </c>
      <c r="E264" s="241">
        <v>15.7</v>
      </c>
      <c r="F264" s="241">
        <v>16.3</v>
      </c>
      <c r="G264" s="241">
        <v>16.5</v>
      </c>
      <c r="H264" s="241">
        <v>17.7</v>
      </c>
      <c r="I264" s="241">
        <v>17.8</v>
      </c>
      <c r="J264" s="241">
        <v>18.2</v>
      </c>
      <c r="K264" s="241">
        <v>18.100000000000001</v>
      </c>
      <c r="L264" s="241">
        <v>18.5</v>
      </c>
      <c r="M264" s="241">
        <v>17.900000000000002</v>
      </c>
      <c r="N264" s="241">
        <v>17.100000000000001</v>
      </c>
      <c r="O264" s="241">
        <v>16.100000000000001</v>
      </c>
      <c r="P264" s="241">
        <v>15.5</v>
      </c>
      <c r="Q264" s="241">
        <v>15.1</v>
      </c>
      <c r="R264" s="241">
        <v>14.6</v>
      </c>
      <c r="S264" s="241">
        <v>13.6</v>
      </c>
      <c r="T264" s="241">
        <v>13.9</v>
      </c>
      <c r="U264" s="241">
        <v>15.1</v>
      </c>
      <c r="V264" s="241">
        <v>15</v>
      </c>
      <c r="W264" s="241">
        <v>14.9</v>
      </c>
      <c r="X264" s="241">
        <v>14.8</v>
      </c>
      <c r="Y264" s="241">
        <v>14.7</v>
      </c>
      <c r="Z264" s="235" t="str">
        <f t="shared" si="12"/>
        <v>Thursday</v>
      </c>
      <c r="AA264" s="235" t="str">
        <f t="shared" si="13"/>
        <v>October</v>
      </c>
      <c r="AB264" s="235" t="s">
        <v>203</v>
      </c>
      <c r="AC264" s="242">
        <f t="shared" si="14"/>
        <v>15.958333333333334</v>
      </c>
      <c r="AD264" s="235">
        <f>VLOOKUP(A264,'[5]Daily LDZ Demand'!$A$5:$B$4752,2,FALSE)</f>
        <v>4.58</v>
      </c>
      <c r="AF264" s="237"/>
      <c r="AG264"/>
      <c r="AH264"/>
    </row>
    <row r="265" spans="1:34" s="235" customFormat="1" x14ac:dyDescent="0.35">
      <c r="A265" s="240">
        <v>44477</v>
      </c>
      <c r="B265" s="241">
        <v>14.5</v>
      </c>
      <c r="C265" s="241">
        <v>14.4</v>
      </c>
      <c r="D265" s="241">
        <v>14.4</v>
      </c>
      <c r="E265" s="241">
        <v>14.7</v>
      </c>
      <c r="F265" s="241">
        <v>15.2</v>
      </c>
      <c r="G265" s="241">
        <v>15.6</v>
      </c>
      <c r="H265" s="241">
        <v>16.3</v>
      </c>
      <c r="I265" s="241">
        <v>16.5</v>
      </c>
      <c r="J265" s="241">
        <v>16.899999999999999</v>
      </c>
      <c r="K265" s="241">
        <v>16.8</v>
      </c>
      <c r="L265" s="241">
        <v>16.899999999999999</v>
      </c>
      <c r="M265" s="241">
        <v>16.8</v>
      </c>
      <c r="N265" s="241">
        <v>16.8</v>
      </c>
      <c r="O265" s="241">
        <v>16.399999999999999</v>
      </c>
      <c r="P265" s="241">
        <v>15.8</v>
      </c>
      <c r="Q265" s="241">
        <v>15.5</v>
      </c>
      <c r="R265" s="241">
        <v>15.4</v>
      </c>
      <c r="S265" s="241">
        <v>15.3</v>
      </c>
      <c r="T265" s="241">
        <v>15.1</v>
      </c>
      <c r="U265" s="241">
        <v>15</v>
      </c>
      <c r="V265" s="241">
        <v>14.9</v>
      </c>
      <c r="W265" s="241">
        <v>14.8</v>
      </c>
      <c r="X265" s="241">
        <v>12.9</v>
      </c>
      <c r="Y265" s="241">
        <v>12</v>
      </c>
      <c r="Z265" s="235" t="str">
        <f t="shared" si="12"/>
        <v>Friday</v>
      </c>
      <c r="AA265" s="235" t="str">
        <f t="shared" si="13"/>
        <v>October</v>
      </c>
      <c r="AB265" s="235" t="s">
        <v>203</v>
      </c>
      <c r="AC265" s="242">
        <f t="shared" si="14"/>
        <v>15.370833333333335</v>
      </c>
      <c r="AD265" s="235">
        <f>VLOOKUP(A265,'[5]Daily LDZ Demand'!$A$5:$B$4752,2,FALSE)</f>
        <v>4.58</v>
      </c>
      <c r="AF265" s="237"/>
      <c r="AG265"/>
      <c r="AH265"/>
    </row>
    <row r="266" spans="1:34" s="235" customFormat="1" x14ac:dyDescent="0.35">
      <c r="A266" s="240">
        <v>44480</v>
      </c>
      <c r="B266" s="241">
        <v>4.0999999999999996</v>
      </c>
      <c r="C266" s="241">
        <v>4</v>
      </c>
      <c r="D266" s="241">
        <v>4.2</v>
      </c>
      <c r="E266" s="241">
        <v>6.3</v>
      </c>
      <c r="F266" s="241">
        <v>9.3000000000000007</v>
      </c>
      <c r="G266" s="241">
        <v>12.1</v>
      </c>
      <c r="H266" s="241">
        <v>13.7</v>
      </c>
      <c r="I266" s="241">
        <v>14.4</v>
      </c>
      <c r="J266" s="241">
        <v>14.4</v>
      </c>
      <c r="K266" s="241">
        <v>15.1</v>
      </c>
      <c r="L266" s="241">
        <v>15.3</v>
      </c>
      <c r="M266" s="241">
        <v>15</v>
      </c>
      <c r="N266" s="241">
        <v>14.4</v>
      </c>
      <c r="O266" s="241">
        <v>11.5</v>
      </c>
      <c r="P266" s="241">
        <v>9.3000000000000007</v>
      </c>
      <c r="Q266" s="241">
        <v>7.7</v>
      </c>
      <c r="R266" s="241">
        <v>6.7</v>
      </c>
      <c r="S266" s="241">
        <v>6.2</v>
      </c>
      <c r="T266" s="241">
        <v>5.6</v>
      </c>
      <c r="U266" s="241">
        <v>4.9000000000000004</v>
      </c>
      <c r="V266" s="241">
        <v>4.9000000000000004</v>
      </c>
      <c r="W266" s="241">
        <v>4.0999999999999996</v>
      </c>
      <c r="X266" s="241">
        <v>3.5</v>
      </c>
      <c r="Y266" s="241">
        <v>4.3</v>
      </c>
      <c r="Z266" s="235" t="str">
        <f t="shared" si="12"/>
        <v>Monday</v>
      </c>
      <c r="AA266" s="235" t="str">
        <f t="shared" si="13"/>
        <v>October</v>
      </c>
      <c r="AB266" s="235" t="s">
        <v>203</v>
      </c>
      <c r="AC266" s="242">
        <f t="shared" si="14"/>
        <v>8.7916666666666661</v>
      </c>
      <c r="AD266" s="235">
        <f>VLOOKUP(A266,'[5]Daily LDZ Demand'!$A$5:$B$4752,2,FALSE)</f>
        <v>5.56</v>
      </c>
      <c r="AF266" s="237"/>
      <c r="AG266"/>
      <c r="AH266"/>
    </row>
    <row r="267" spans="1:34" s="235" customFormat="1" x14ac:dyDescent="0.35">
      <c r="A267" s="240">
        <v>44481</v>
      </c>
      <c r="B267" s="241">
        <v>4.6000000000000005</v>
      </c>
      <c r="C267" s="241">
        <v>4.4000000000000004</v>
      </c>
      <c r="D267" s="241">
        <v>4.0999999999999996</v>
      </c>
      <c r="E267" s="241">
        <v>5.1000000000000005</v>
      </c>
      <c r="F267" s="241">
        <v>7.4</v>
      </c>
      <c r="G267" s="241">
        <v>10.4</v>
      </c>
      <c r="H267" s="241">
        <v>13.7</v>
      </c>
      <c r="I267" s="241">
        <v>15.2</v>
      </c>
      <c r="J267" s="241">
        <v>15.7</v>
      </c>
      <c r="K267" s="241">
        <v>15.6</v>
      </c>
      <c r="L267" s="241">
        <v>15.5</v>
      </c>
      <c r="M267" s="241">
        <v>15.6</v>
      </c>
      <c r="N267" s="241">
        <v>14.9</v>
      </c>
      <c r="O267" s="241">
        <v>12.5</v>
      </c>
      <c r="P267" s="241">
        <v>10.4</v>
      </c>
      <c r="Q267" s="241">
        <v>9.4</v>
      </c>
      <c r="R267" s="241">
        <v>9.4</v>
      </c>
      <c r="S267" s="241">
        <v>10.5</v>
      </c>
      <c r="T267" s="241">
        <v>9.6</v>
      </c>
      <c r="U267" s="241">
        <v>8.7000000000000011</v>
      </c>
      <c r="V267" s="241">
        <v>9.3000000000000007</v>
      </c>
      <c r="W267" s="241">
        <v>8.1999999999999993</v>
      </c>
      <c r="X267" s="241">
        <v>8.5</v>
      </c>
      <c r="Y267" s="241">
        <v>9.6</v>
      </c>
      <c r="Z267" s="235" t="str">
        <f t="shared" si="12"/>
        <v>Tuesday</v>
      </c>
      <c r="AA267" s="235" t="str">
        <f t="shared" si="13"/>
        <v>October</v>
      </c>
      <c r="AB267" s="235" t="s">
        <v>203</v>
      </c>
      <c r="AC267" s="242">
        <f t="shared" si="14"/>
        <v>10.345833333333333</v>
      </c>
      <c r="AD267" s="235">
        <f>VLOOKUP(A267,'[5]Daily LDZ Demand'!$A$5:$B$4752,2,FALSE)</f>
        <v>6</v>
      </c>
      <c r="AF267" s="237"/>
      <c r="AG267"/>
      <c r="AH267"/>
    </row>
    <row r="268" spans="1:34" s="235" customFormat="1" x14ac:dyDescent="0.35">
      <c r="A268" s="240">
        <v>44482</v>
      </c>
      <c r="B268" s="241">
        <v>8.8000000000000007</v>
      </c>
      <c r="C268" s="241">
        <v>9.4</v>
      </c>
      <c r="D268" s="241">
        <v>8.4</v>
      </c>
      <c r="E268" s="241">
        <v>9.4</v>
      </c>
      <c r="F268" s="241">
        <v>11.1</v>
      </c>
      <c r="G268" s="241">
        <v>13.2</v>
      </c>
      <c r="H268" s="241">
        <v>14.8</v>
      </c>
      <c r="I268" s="241">
        <v>16.3</v>
      </c>
      <c r="J268" s="241">
        <v>16.8</v>
      </c>
      <c r="K268" s="241">
        <v>16.8</v>
      </c>
      <c r="L268" s="241">
        <v>16.7</v>
      </c>
      <c r="M268" s="241">
        <v>16.3</v>
      </c>
      <c r="N268" s="241">
        <v>15.7</v>
      </c>
      <c r="O268" s="241">
        <v>14.8</v>
      </c>
      <c r="P268" s="241">
        <v>14.2</v>
      </c>
      <c r="Q268" s="241">
        <v>14</v>
      </c>
      <c r="R268" s="241">
        <v>13.1</v>
      </c>
      <c r="S268" s="241">
        <v>11.2</v>
      </c>
      <c r="T268" s="241">
        <v>9.4</v>
      </c>
      <c r="U268" s="241">
        <v>8.1999999999999993</v>
      </c>
      <c r="V268" s="241">
        <v>7.4</v>
      </c>
      <c r="W268" s="241">
        <v>7.2</v>
      </c>
      <c r="X268" s="241">
        <v>6.5</v>
      </c>
      <c r="Y268" s="241">
        <v>6.2</v>
      </c>
      <c r="Z268" s="235" t="str">
        <f t="shared" si="12"/>
        <v>Wednesday</v>
      </c>
      <c r="AA268" s="235" t="str">
        <f t="shared" si="13"/>
        <v>October</v>
      </c>
      <c r="AB268" s="235" t="s">
        <v>203</v>
      </c>
      <c r="AC268" s="242">
        <f t="shared" si="14"/>
        <v>11.912499999999996</v>
      </c>
      <c r="AD268" s="235">
        <f>VLOOKUP(A268,'[5]Daily LDZ Demand'!$A$5:$B$4752,2,FALSE)</f>
        <v>5.5</v>
      </c>
      <c r="AF268" s="237"/>
      <c r="AG268"/>
      <c r="AH268"/>
    </row>
    <row r="269" spans="1:34" s="235" customFormat="1" x14ac:dyDescent="0.35">
      <c r="A269" s="240">
        <v>44483</v>
      </c>
      <c r="B269" s="241">
        <v>6.1</v>
      </c>
      <c r="C269" s="241">
        <v>5.3</v>
      </c>
      <c r="D269" s="241">
        <v>5.2</v>
      </c>
      <c r="E269" s="241">
        <v>6.6</v>
      </c>
      <c r="F269" s="241">
        <v>9.9</v>
      </c>
      <c r="G269" s="241">
        <v>12.9</v>
      </c>
      <c r="H269" s="241">
        <v>15.8</v>
      </c>
      <c r="I269" s="241">
        <v>16.2</v>
      </c>
      <c r="J269" s="241">
        <v>17.7</v>
      </c>
      <c r="K269" s="241">
        <v>17.5</v>
      </c>
      <c r="L269" s="241">
        <v>16.3</v>
      </c>
      <c r="M269" s="241">
        <v>15.7</v>
      </c>
      <c r="N269" s="241">
        <v>14.8</v>
      </c>
      <c r="O269" s="241">
        <v>13.2</v>
      </c>
      <c r="P269" s="241">
        <v>12.2</v>
      </c>
      <c r="Q269" s="241">
        <v>12.2</v>
      </c>
      <c r="R269" s="241">
        <v>12.3</v>
      </c>
      <c r="S269" s="241">
        <v>12.2</v>
      </c>
      <c r="T269" s="241">
        <v>11.9</v>
      </c>
      <c r="U269" s="241">
        <v>12.2</v>
      </c>
      <c r="V269" s="241">
        <v>12.2</v>
      </c>
      <c r="W269" s="241">
        <v>12.2</v>
      </c>
      <c r="X269" s="241">
        <v>12.4</v>
      </c>
      <c r="Y269" s="241">
        <v>12.3</v>
      </c>
      <c r="Z269" s="235" t="str">
        <f t="shared" si="12"/>
        <v>Thursday</v>
      </c>
      <c r="AA269" s="235" t="str">
        <f t="shared" si="13"/>
        <v>October</v>
      </c>
      <c r="AB269" s="235" t="s">
        <v>203</v>
      </c>
      <c r="AC269" s="242">
        <f t="shared" si="14"/>
        <v>12.304166666666665</v>
      </c>
      <c r="AD269" s="235">
        <f>VLOOKUP(A269,'[5]Daily LDZ Demand'!$A$5:$B$4752,2,FALSE)</f>
        <v>5.24</v>
      </c>
      <c r="AF269" s="237"/>
      <c r="AG269"/>
      <c r="AH269"/>
    </row>
    <row r="270" spans="1:34" s="235" customFormat="1" x14ac:dyDescent="0.35">
      <c r="A270" s="240">
        <v>44484</v>
      </c>
      <c r="B270" s="241">
        <v>12.5</v>
      </c>
      <c r="C270" s="241">
        <v>11.6</v>
      </c>
      <c r="D270" s="241">
        <v>10.1</v>
      </c>
      <c r="E270" s="241">
        <v>12</v>
      </c>
      <c r="F270" s="241">
        <v>13</v>
      </c>
      <c r="G270" s="241">
        <v>15.3</v>
      </c>
      <c r="H270" s="241">
        <v>15.2</v>
      </c>
      <c r="I270" s="241">
        <v>14.8</v>
      </c>
      <c r="J270" s="241">
        <v>15.3</v>
      </c>
      <c r="K270" s="241">
        <v>15.3</v>
      </c>
      <c r="L270" s="241">
        <v>15.3</v>
      </c>
      <c r="M270" s="241">
        <v>15.1</v>
      </c>
      <c r="N270" s="241">
        <v>14.6</v>
      </c>
      <c r="O270" s="241">
        <v>13.7</v>
      </c>
      <c r="P270" s="241">
        <v>13.2</v>
      </c>
      <c r="Q270" s="241">
        <v>12.8</v>
      </c>
      <c r="R270" s="241">
        <v>12.9</v>
      </c>
      <c r="S270" s="241">
        <v>12.5</v>
      </c>
      <c r="T270" s="241">
        <v>12.4</v>
      </c>
      <c r="U270" s="241">
        <v>12.5</v>
      </c>
      <c r="V270" s="241">
        <v>11.8</v>
      </c>
      <c r="W270" s="241">
        <v>10.7</v>
      </c>
      <c r="X270" s="241">
        <v>9.3000000000000007</v>
      </c>
      <c r="Y270" s="241">
        <v>8.6</v>
      </c>
      <c r="Z270" s="235" t="str">
        <f t="shared" si="12"/>
        <v>Friday</v>
      </c>
      <c r="AA270" s="235" t="str">
        <f t="shared" si="13"/>
        <v>October</v>
      </c>
      <c r="AB270" s="235" t="s">
        <v>203</v>
      </c>
      <c r="AC270" s="242">
        <f t="shared" si="14"/>
        <v>12.9375</v>
      </c>
      <c r="AD270" s="235">
        <f>VLOOKUP(A270,'[5]Daily LDZ Demand'!$A$5:$B$4752,2,FALSE)</f>
        <v>5.47</v>
      </c>
      <c r="AF270" s="237"/>
      <c r="AG270"/>
      <c r="AH270"/>
    </row>
    <row r="271" spans="1:34" s="235" customFormat="1" x14ac:dyDescent="0.35">
      <c r="A271" s="240">
        <v>44487</v>
      </c>
      <c r="B271" s="241">
        <v>12.8</v>
      </c>
      <c r="C271" s="241">
        <v>13.7</v>
      </c>
      <c r="D271" s="241">
        <v>14.5</v>
      </c>
      <c r="E271" s="241">
        <v>14.9</v>
      </c>
      <c r="F271" s="241">
        <v>15.6</v>
      </c>
      <c r="G271" s="241">
        <v>16.7</v>
      </c>
      <c r="H271" s="241">
        <v>16.7</v>
      </c>
      <c r="I271" s="241">
        <v>16.600000000000001</v>
      </c>
      <c r="J271" s="241">
        <v>16.7</v>
      </c>
      <c r="K271" s="241">
        <v>16.7</v>
      </c>
      <c r="L271" s="241">
        <v>16.7</v>
      </c>
      <c r="M271" s="241">
        <v>16.899999999999999</v>
      </c>
      <c r="N271" s="241">
        <v>16.7</v>
      </c>
      <c r="O271" s="241">
        <v>16.5</v>
      </c>
      <c r="P271" s="241">
        <v>16.5</v>
      </c>
      <c r="Q271" s="241">
        <v>16.5</v>
      </c>
      <c r="R271" s="241">
        <v>16.5</v>
      </c>
      <c r="S271" s="241">
        <v>16.3</v>
      </c>
      <c r="T271" s="241">
        <v>16.2</v>
      </c>
      <c r="U271" s="241">
        <v>16</v>
      </c>
      <c r="V271" s="241">
        <v>16.3</v>
      </c>
      <c r="W271" s="241">
        <v>16.7</v>
      </c>
      <c r="X271" s="241">
        <v>16.600000000000001</v>
      </c>
      <c r="Y271" s="241">
        <v>16.899999999999999</v>
      </c>
      <c r="Z271" s="235" t="str">
        <f t="shared" si="12"/>
        <v>Monday</v>
      </c>
      <c r="AA271" s="235" t="str">
        <f t="shared" si="13"/>
        <v>October</v>
      </c>
      <c r="AB271" s="235" t="s">
        <v>203</v>
      </c>
      <c r="AC271" s="242">
        <f t="shared" si="14"/>
        <v>16.091666666666665</v>
      </c>
      <c r="AD271" s="235">
        <f>VLOOKUP(A271,'[5]Daily LDZ Demand'!$A$5:$B$4752,2,FALSE)</f>
        <v>5.98</v>
      </c>
      <c r="AF271" s="237"/>
      <c r="AG271"/>
      <c r="AH271"/>
    </row>
    <row r="272" spans="1:34" s="235" customFormat="1" x14ac:dyDescent="0.35">
      <c r="A272" s="240">
        <v>44488</v>
      </c>
      <c r="B272" s="241">
        <v>17.100000000000001</v>
      </c>
      <c r="C272" s="241">
        <v>16.8</v>
      </c>
      <c r="D272" s="241">
        <v>16.899999999999999</v>
      </c>
      <c r="E272" s="241">
        <v>16.8</v>
      </c>
      <c r="F272" s="241">
        <v>17.2</v>
      </c>
      <c r="G272" s="241">
        <v>18.100000000000001</v>
      </c>
      <c r="H272" s="241">
        <v>18.100000000000001</v>
      </c>
      <c r="I272" s="241">
        <v>17.600000000000001</v>
      </c>
      <c r="J272" s="241">
        <v>17</v>
      </c>
      <c r="K272" s="241">
        <v>16.7</v>
      </c>
      <c r="L272" s="241">
        <v>16.8</v>
      </c>
      <c r="M272" s="241">
        <v>16.8</v>
      </c>
      <c r="N272" s="241">
        <v>16.7</v>
      </c>
      <c r="O272" s="241">
        <v>16.5</v>
      </c>
      <c r="P272" s="241">
        <v>16.5</v>
      </c>
      <c r="Q272" s="241">
        <v>16.7</v>
      </c>
      <c r="R272" s="241">
        <v>16.399999999999999</v>
      </c>
      <c r="S272" s="241">
        <v>16.100000000000001</v>
      </c>
      <c r="T272" s="241">
        <v>16.2</v>
      </c>
      <c r="U272" s="241">
        <v>16</v>
      </c>
      <c r="V272" s="241">
        <v>16.100000000000001</v>
      </c>
      <c r="W272" s="241">
        <v>15.8</v>
      </c>
      <c r="X272" s="241">
        <v>15.9</v>
      </c>
      <c r="Y272" s="241">
        <v>15.7</v>
      </c>
      <c r="Z272" s="235" t="str">
        <f t="shared" si="12"/>
        <v>Tuesday</v>
      </c>
      <c r="AA272" s="235" t="str">
        <f t="shared" si="13"/>
        <v>October</v>
      </c>
      <c r="AB272" s="235" t="s">
        <v>203</v>
      </c>
      <c r="AC272" s="242">
        <f t="shared" si="14"/>
        <v>16.6875</v>
      </c>
      <c r="AD272" s="235">
        <f>VLOOKUP(A272,'[5]Daily LDZ Demand'!$A$5:$B$4752,2,FALSE)</f>
        <v>4.76</v>
      </c>
      <c r="AF272" s="237"/>
      <c r="AG272"/>
      <c r="AH272"/>
    </row>
    <row r="273" spans="1:34" s="235" customFormat="1" x14ac:dyDescent="0.35">
      <c r="A273" s="240">
        <v>44489</v>
      </c>
      <c r="B273" s="241">
        <v>14.9</v>
      </c>
      <c r="C273" s="241">
        <v>14.3</v>
      </c>
      <c r="D273" s="241">
        <v>12.4</v>
      </c>
      <c r="E273" s="241">
        <v>14.1</v>
      </c>
      <c r="F273" s="241">
        <v>15.1</v>
      </c>
      <c r="G273" s="241">
        <v>16.5</v>
      </c>
      <c r="H273" s="241">
        <v>16.7</v>
      </c>
      <c r="I273" s="241">
        <v>16.3</v>
      </c>
      <c r="J273" s="241">
        <v>17.2</v>
      </c>
      <c r="K273" s="241">
        <v>16.100000000000001</v>
      </c>
      <c r="L273" s="241">
        <v>14.9</v>
      </c>
      <c r="M273" s="241">
        <v>14.4</v>
      </c>
      <c r="N273" s="241">
        <v>13.9</v>
      </c>
      <c r="O273" s="241">
        <v>12.9</v>
      </c>
      <c r="P273" s="241">
        <v>12.4</v>
      </c>
      <c r="Q273" s="241">
        <v>11.3</v>
      </c>
      <c r="R273" s="241">
        <v>11.4</v>
      </c>
      <c r="S273" s="241">
        <v>10.6</v>
      </c>
      <c r="T273" s="241">
        <v>9.5</v>
      </c>
      <c r="U273" s="241">
        <v>10.4</v>
      </c>
      <c r="V273" s="241">
        <v>10.200000000000001</v>
      </c>
      <c r="W273" s="241">
        <v>9.9</v>
      </c>
      <c r="X273" s="241">
        <v>9.7000000000000011</v>
      </c>
      <c r="Y273" s="241">
        <v>9.3000000000000007</v>
      </c>
      <c r="Z273" s="235" t="str">
        <f t="shared" si="12"/>
        <v>Wednesday</v>
      </c>
      <c r="AA273" s="235" t="str">
        <f t="shared" si="13"/>
        <v>October</v>
      </c>
      <c r="AB273" s="235" t="s">
        <v>203</v>
      </c>
      <c r="AC273" s="242">
        <f t="shared" si="14"/>
        <v>13.1</v>
      </c>
      <c r="AD273" s="235">
        <f>VLOOKUP(A273,'[5]Daily LDZ Demand'!$A$5:$B$4752,2,FALSE)</f>
        <v>5.19</v>
      </c>
      <c r="AF273" s="237"/>
      <c r="AG273"/>
      <c r="AH273"/>
    </row>
    <row r="274" spans="1:34" s="235" customFormat="1" x14ac:dyDescent="0.35">
      <c r="A274" s="240">
        <v>44490</v>
      </c>
      <c r="B274" s="241">
        <v>9.4</v>
      </c>
      <c r="C274" s="241">
        <v>9</v>
      </c>
      <c r="D274" s="241">
        <v>9.4</v>
      </c>
      <c r="E274" s="241">
        <v>8.6</v>
      </c>
      <c r="F274" s="241">
        <v>9.3000000000000007</v>
      </c>
      <c r="G274" s="241">
        <v>10.200000000000001</v>
      </c>
      <c r="H274" s="241">
        <v>11</v>
      </c>
      <c r="I274" s="241">
        <v>11.8</v>
      </c>
      <c r="J274" s="241">
        <v>12.5</v>
      </c>
      <c r="K274" s="241">
        <v>12.7</v>
      </c>
      <c r="L274" s="241">
        <v>12.8</v>
      </c>
      <c r="M274" s="241">
        <v>12.1</v>
      </c>
      <c r="N274" s="241">
        <v>10.6</v>
      </c>
      <c r="O274" s="241">
        <v>7.9</v>
      </c>
      <c r="P274" s="241">
        <v>7.9</v>
      </c>
      <c r="Q274" s="241">
        <v>7</v>
      </c>
      <c r="R274" s="241">
        <v>6.5</v>
      </c>
      <c r="S274" s="241">
        <v>6.3</v>
      </c>
      <c r="T274" s="241">
        <v>6.4</v>
      </c>
      <c r="U274" s="241">
        <v>4.6000000000000005</v>
      </c>
      <c r="V274" s="241">
        <v>5</v>
      </c>
      <c r="W274" s="241">
        <v>5</v>
      </c>
      <c r="X274" s="241">
        <v>5.5</v>
      </c>
      <c r="Y274" s="241">
        <v>7.2</v>
      </c>
      <c r="Z274" s="235" t="str">
        <f t="shared" si="12"/>
        <v>Thursday</v>
      </c>
      <c r="AA274" s="235" t="str">
        <f t="shared" si="13"/>
        <v>October</v>
      </c>
      <c r="AB274" s="235" t="s">
        <v>203</v>
      </c>
      <c r="AC274" s="242">
        <f t="shared" si="14"/>
        <v>8.6958333333333346</v>
      </c>
      <c r="AD274" s="235">
        <f>VLOOKUP(A274,'[5]Daily LDZ Demand'!$A$5:$B$4752,2,FALSE)</f>
        <v>6.88</v>
      </c>
      <c r="AF274" s="237"/>
      <c r="AG274"/>
      <c r="AH274"/>
    </row>
    <row r="275" spans="1:34" s="235" customFormat="1" x14ac:dyDescent="0.35">
      <c r="A275" s="240">
        <v>44491</v>
      </c>
      <c r="B275" s="241">
        <v>6.8</v>
      </c>
      <c r="C275" s="241">
        <v>7.1</v>
      </c>
      <c r="D275" s="241">
        <v>7.9</v>
      </c>
      <c r="E275" s="241">
        <v>9</v>
      </c>
      <c r="F275" s="241">
        <v>9.9</v>
      </c>
      <c r="G275" s="241">
        <v>10.5</v>
      </c>
      <c r="H275" s="241">
        <v>10.9</v>
      </c>
      <c r="I275" s="241">
        <v>11.5</v>
      </c>
      <c r="J275" s="241">
        <v>11.8</v>
      </c>
      <c r="K275" s="241">
        <v>12.2</v>
      </c>
      <c r="L275" s="241">
        <v>13.1</v>
      </c>
      <c r="M275" s="241">
        <v>12.4</v>
      </c>
      <c r="N275" s="241">
        <v>11.2</v>
      </c>
      <c r="O275" s="241">
        <v>10.6</v>
      </c>
      <c r="P275" s="241">
        <v>10.6</v>
      </c>
      <c r="Q275" s="241">
        <v>10.5</v>
      </c>
      <c r="R275" s="241">
        <v>10.4</v>
      </c>
      <c r="S275" s="241">
        <v>9.8000000000000007</v>
      </c>
      <c r="T275" s="241">
        <v>10</v>
      </c>
      <c r="U275" s="241">
        <v>9.5</v>
      </c>
      <c r="V275" s="241">
        <v>9.4</v>
      </c>
      <c r="W275" s="241">
        <v>9.4</v>
      </c>
      <c r="X275" s="241">
        <v>9.5</v>
      </c>
      <c r="Y275" s="241">
        <v>9.8000000000000007</v>
      </c>
      <c r="Z275" s="235" t="str">
        <f t="shared" si="12"/>
        <v>Friday</v>
      </c>
      <c r="AA275" s="235" t="str">
        <f t="shared" si="13"/>
        <v>October</v>
      </c>
      <c r="AB275" s="235" t="s">
        <v>203</v>
      </c>
      <c r="AC275" s="242">
        <f t="shared" si="14"/>
        <v>10.158333333333333</v>
      </c>
      <c r="AD275" s="235">
        <f>VLOOKUP(A275,'[5]Daily LDZ Demand'!$A$5:$B$4752,2,FALSE)</f>
        <v>8.0399999999999991</v>
      </c>
      <c r="AF275" s="237"/>
      <c r="AG275"/>
      <c r="AH275"/>
    </row>
    <row r="276" spans="1:34" s="235" customFormat="1" x14ac:dyDescent="0.35">
      <c r="A276" s="240">
        <v>44494</v>
      </c>
      <c r="B276" s="241">
        <v>9.9</v>
      </c>
      <c r="C276" s="241">
        <v>10.1</v>
      </c>
      <c r="D276" s="241">
        <v>9.9</v>
      </c>
      <c r="E276" s="241">
        <v>10.9</v>
      </c>
      <c r="F276" s="241">
        <v>13.3</v>
      </c>
      <c r="G276" s="241">
        <v>14.5</v>
      </c>
      <c r="H276" s="241">
        <v>15</v>
      </c>
      <c r="I276" s="241">
        <v>14.6</v>
      </c>
      <c r="J276" s="241">
        <v>14.8</v>
      </c>
      <c r="K276" s="241">
        <v>14.6</v>
      </c>
      <c r="L276" s="241">
        <v>14.4</v>
      </c>
      <c r="M276" s="241">
        <v>14.3</v>
      </c>
      <c r="N276" s="241">
        <v>12.7</v>
      </c>
      <c r="O276" s="241">
        <v>11.8</v>
      </c>
      <c r="P276" s="241">
        <v>9.5</v>
      </c>
      <c r="Q276" s="241">
        <v>8.7000000000000011</v>
      </c>
      <c r="R276" s="241">
        <v>10.6</v>
      </c>
      <c r="S276" s="241">
        <v>11.8</v>
      </c>
      <c r="T276" s="241">
        <v>12</v>
      </c>
      <c r="U276" s="241">
        <v>11</v>
      </c>
      <c r="V276" s="241">
        <v>10.9</v>
      </c>
      <c r="W276" s="241">
        <v>10.8</v>
      </c>
      <c r="X276" s="241">
        <v>9.4</v>
      </c>
      <c r="Y276" s="241">
        <v>9.2000000000000011</v>
      </c>
      <c r="Z276" s="235" t="str">
        <f t="shared" si="12"/>
        <v>Monday</v>
      </c>
      <c r="AA276" s="235" t="str">
        <f t="shared" si="13"/>
        <v>October</v>
      </c>
      <c r="AB276" s="235" t="s">
        <v>203</v>
      </c>
      <c r="AC276" s="242">
        <f t="shared" si="14"/>
        <v>11.862499999999997</v>
      </c>
      <c r="AD276" s="235">
        <f>VLOOKUP(A276,'[5]Daily LDZ Demand'!$A$5:$B$4752,2,FALSE)</f>
        <v>6.49</v>
      </c>
      <c r="AF276" s="237"/>
      <c r="AG276"/>
      <c r="AH276"/>
    </row>
    <row r="277" spans="1:34" s="235" customFormat="1" x14ac:dyDescent="0.35">
      <c r="A277" s="240">
        <v>44495</v>
      </c>
      <c r="B277" s="241">
        <v>10</v>
      </c>
      <c r="C277" s="241">
        <v>11</v>
      </c>
      <c r="D277" s="241">
        <v>11.2</v>
      </c>
      <c r="E277" s="241">
        <v>13.3</v>
      </c>
      <c r="F277" s="241">
        <v>14.5</v>
      </c>
      <c r="G277" s="241">
        <v>15.5</v>
      </c>
      <c r="H277" s="241">
        <v>16.3</v>
      </c>
      <c r="I277" s="241">
        <v>17.100000000000001</v>
      </c>
      <c r="J277" s="241">
        <v>17.3</v>
      </c>
      <c r="K277" s="241">
        <v>16.8</v>
      </c>
      <c r="L277" s="241">
        <v>16.5</v>
      </c>
      <c r="M277" s="241">
        <v>15.5</v>
      </c>
      <c r="N277" s="241">
        <v>14.9</v>
      </c>
      <c r="O277" s="241">
        <v>14.9</v>
      </c>
      <c r="P277" s="241">
        <v>14.6</v>
      </c>
      <c r="Q277" s="241">
        <v>15.1</v>
      </c>
      <c r="R277" s="241">
        <v>15.1</v>
      </c>
      <c r="S277" s="241">
        <v>15.2</v>
      </c>
      <c r="T277" s="241">
        <v>15.7</v>
      </c>
      <c r="U277" s="241">
        <v>15.5</v>
      </c>
      <c r="V277" s="241">
        <v>15.6</v>
      </c>
      <c r="W277" s="241">
        <v>14.9</v>
      </c>
      <c r="X277" s="241">
        <v>14.9</v>
      </c>
      <c r="Y277" s="241">
        <v>14.6</v>
      </c>
      <c r="Z277" s="235" t="str">
        <f t="shared" si="12"/>
        <v>Tuesday</v>
      </c>
      <c r="AA277" s="235" t="str">
        <f t="shared" si="13"/>
        <v>October</v>
      </c>
      <c r="AB277" s="235" t="s">
        <v>203</v>
      </c>
      <c r="AC277" s="242">
        <f t="shared" si="14"/>
        <v>14.833333333333334</v>
      </c>
      <c r="AD277" s="235">
        <f>VLOOKUP(A277,'[5]Daily LDZ Demand'!$A$5:$B$4752,2,FALSE)</f>
        <v>6.37</v>
      </c>
      <c r="AF277" s="237"/>
      <c r="AG277"/>
      <c r="AH277"/>
    </row>
    <row r="278" spans="1:34" s="235" customFormat="1" x14ac:dyDescent="0.35">
      <c r="A278" s="240">
        <v>44496</v>
      </c>
      <c r="B278" s="241">
        <v>14.9</v>
      </c>
      <c r="C278" s="241">
        <v>14.9</v>
      </c>
      <c r="D278" s="241">
        <v>14.9</v>
      </c>
      <c r="E278" s="241">
        <v>15</v>
      </c>
      <c r="F278" s="241">
        <v>14.8</v>
      </c>
      <c r="G278" s="241">
        <v>15.1</v>
      </c>
      <c r="H278" s="241">
        <v>15.3</v>
      </c>
      <c r="I278" s="241">
        <v>15.3</v>
      </c>
      <c r="J278" s="241">
        <v>15.6</v>
      </c>
      <c r="K278" s="241">
        <v>15.4</v>
      </c>
      <c r="L278" s="241">
        <v>15.3</v>
      </c>
      <c r="M278" s="241">
        <v>15.2</v>
      </c>
      <c r="N278" s="241">
        <v>15.1</v>
      </c>
      <c r="O278" s="241">
        <v>15.1</v>
      </c>
      <c r="P278" s="241">
        <v>15.2</v>
      </c>
      <c r="Q278" s="241">
        <v>15.1</v>
      </c>
      <c r="R278" s="241">
        <v>15.3</v>
      </c>
      <c r="S278" s="241">
        <v>15.4</v>
      </c>
      <c r="T278" s="241">
        <v>15.1</v>
      </c>
      <c r="U278" s="241">
        <v>15</v>
      </c>
      <c r="V278" s="241">
        <v>15</v>
      </c>
      <c r="W278" s="241">
        <v>14.8</v>
      </c>
      <c r="X278" s="241">
        <v>14.7</v>
      </c>
      <c r="Y278" s="241">
        <v>14.5</v>
      </c>
      <c r="Z278" s="235" t="str">
        <f t="shared" si="12"/>
        <v>Wednesday</v>
      </c>
      <c r="AA278" s="235" t="str">
        <f t="shared" si="13"/>
        <v>October</v>
      </c>
      <c r="AB278" s="235" t="s">
        <v>203</v>
      </c>
      <c r="AC278" s="242">
        <f t="shared" si="14"/>
        <v>15.08333333333333</v>
      </c>
      <c r="AD278" s="235">
        <f>VLOOKUP(A278,'[5]Daily LDZ Demand'!$A$5:$B$4752,2,FALSE)</f>
        <v>5.89</v>
      </c>
      <c r="AF278" s="237"/>
      <c r="AG278"/>
      <c r="AH278"/>
    </row>
    <row r="279" spans="1:34" s="235" customFormat="1" x14ac:dyDescent="0.35">
      <c r="A279" s="240">
        <v>44497</v>
      </c>
      <c r="B279" s="241">
        <v>14.1</v>
      </c>
      <c r="C279" s="241">
        <v>14.7</v>
      </c>
      <c r="D279" s="241">
        <v>14.9</v>
      </c>
      <c r="E279" s="241">
        <v>15.1</v>
      </c>
      <c r="F279" s="241">
        <v>15.3</v>
      </c>
      <c r="G279" s="241">
        <v>15.7</v>
      </c>
      <c r="H279" s="241">
        <v>15.8</v>
      </c>
      <c r="I279" s="241">
        <v>16</v>
      </c>
      <c r="J279" s="241">
        <v>15.8</v>
      </c>
      <c r="K279" s="241">
        <v>15.7</v>
      </c>
      <c r="L279" s="241">
        <v>15.6</v>
      </c>
      <c r="M279" s="241">
        <v>15.5</v>
      </c>
      <c r="N279" s="241">
        <v>15.1</v>
      </c>
      <c r="O279" s="241">
        <v>14.6</v>
      </c>
      <c r="P279" s="241">
        <v>14.6</v>
      </c>
      <c r="Q279" s="241">
        <v>14.6</v>
      </c>
      <c r="R279" s="241">
        <v>15</v>
      </c>
      <c r="S279" s="241">
        <v>15.3</v>
      </c>
      <c r="T279" s="241">
        <v>14.9</v>
      </c>
      <c r="U279" s="241">
        <v>14.7</v>
      </c>
      <c r="V279" s="241">
        <v>14.6</v>
      </c>
      <c r="W279" s="241">
        <v>14</v>
      </c>
      <c r="X279" s="241">
        <v>14.1</v>
      </c>
      <c r="Y279" s="241">
        <v>13.8</v>
      </c>
      <c r="Z279" s="235" t="str">
        <f t="shared" si="12"/>
        <v>Thursday</v>
      </c>
      <c r="AA279" s="235" t="str">
        <f t="shared" si="13"/>
        <v>October</v>
      </c>
      <c r="AB279" s="235" t="s">
        <v>203</v>
      </c>
      <c r="AC279" s="242">
        <f t="shared" si="14"/>
        <v>14.979166666666666</v>
      </c>
      <c r="AD279" s="235">
        <f>VLOOKUP(A279,'[5]Daily LDZ Demand'!$A$5:$B$4752,2,FALSE)</f>
        <v>6.13</v>
      </c>
      <c r="AF279" s="237"/>
      <c r="AG279"/>
      <c r="AH279"/>
    </row>
    <row r="280" spans="1:34" s="235" customFormat="1" x14ac:dyDescent="0.35">
      <c r="A280" s="240">
        <v>44498</v>
      </c>
      <c r="B280" s="241">
        <v>14.5</v>
      </c>
      <c r="C280" s="241">
        <v>14.1</v>
      </c>
      <c r="D280" s="241">
        <v>13.6</v>
      </c>
      <c r="E280" s="241">
        <v>12.8</v>
      </c>
      <c r="F280" s="241">
        <v>11.8</v>
      </c>
      <c r="G280" s="241">
        <v>12.9</v>
      </c>
      <c r="H280" s="241">
        <v>13.1</v>
      </c>
      <c r="I280" s="241">
        <v>13.5</v>
      </c>
      <c r="J280" s="241">
        <v>14.5</v>
      </c>
      <c r="K280" s="241">
        <v>13.9</v>
      </c>
      <c r="L280" s="241">
        <v>14</v>
      </c>
      <c r="M280" s="241">
        <v>13.4</v>
      </c>
      <c r="N280" s="241">
        <v>12.3</v>
      </c>
      <c r="O280" s="241">
        <v>11.3</v>
      </c>
      <c r="P280" s="241">
        <v>12</v>
      </c>
      <c r="Q280" s="241">
        <v>12.2</v>
      </c>
      <c r="R280" s="241">
        <v>11.3</v>
      </c>
      <c r="S280" s="241">
        <v>12.6</v>
      </c>
      <c r="T280" s="241">
        <v>12.6</v>
      </c>
      <c r="U280" s="241">
        <v>13</v>
      </c>
      <c r="V280" s="241">
        <v>13</v>
      </c>
      <c r="W280" s="241">
        <v>13.2</v>
      </c>
      <c r="X280" s="241">
        <v>13.5</v>
      </c>
      <c r="Y280" s="241">
        <v>12.9</v>
      </c>
      <c r="Z280" s="235" t="str">
        <f t="shared" si="12"/>
        <v>Friday</v>
      </c>
      <c r="AA280" s="235" t="str">
        <f t="shared" si="13"/>
        <v>October</v>
      </c>
      <c r="AB280" s="235" t="s">
        <v>203</v>
      </c>
      <c r="AC280" s="242">
        <f t="shared" si="14"/>
        <v>12.999999999999998</v>
      </c>
      <c r="AD280" s="235">
        <f>VLOOKUP(A280,'[5]Daily LDZ Demand'!$A$5:$B$4752,2,FALSE)</f>
        <v>6.17</v>
      </c>
      <c r="AF280" s="237"/>
      <c r="AG280"/>
      <c r="AH280"/>
    </row>
    <row r="281" spans="1:34" s="235" customFormat="1" x14ac:dyDescent="0.35">
      <c r="A281" s="240">
        <v>44501</v>
      </c>
      <c r="B281" s="241">
        <v>8.9</v>
      </c>
      <c r="C281" s="241">
        <v>8.5</v>
      </c>
      <c r="D281" s="241">
        <v>8.7000000000000011</v>
      </c>
      <c r="E281" s="241">
        <v>9.8000000000000007</v>
      </c>
      <c r="F281" s="241">
        <v>11.7</v>
      </c>
      <c r="G281" s="241">
        <v>12.2</v>
      </c>
      <c r="H281" s="241">
        <v>11</v>
      </c>
      <c r="I281" s="241">
        <v>10.7</v>
      </c>
      <c r="J281" s="241">
        <v>11.6</v>
      </c>
      <c r="K281" s="241">
        <v>11.4</v>
      </c>
      <c r="L281" s="241">
        <v>10.6</v>
      </c>
      <c r="M281" s="241">
        <v>8.5</v>
      </c>
      <c r="N281" s="241">
        <v>7.7</v>
      </c>
      <c r="O281" s="241">
        <v>7.4</v>
      </c>
      <c r="P281" s="241">
        <v>5.3</v>
      </c>
      <c r="Q281" s="241">
        <v>4.5</v>
      </c>
      <c r="R281" s="241">
        <v>3.7</v>
      </c>
      <c r="S281" s="241">
        <v>3</v>
      </c>
      <c r="T281" s="241">
        <v>5.2</v>
      </c>
      <c r="U281" s="241">
        <v>4.8</v>
      </c>
      <c r="V281" s="241">
        <v>2.7</v>
      </c>
      <c r="W281" s="241">
        <v>2.1</v>
      </c>
      <c r="X281" s="241">
        <v>2.8</v>
      </c>
      <c r="Y281" s="241">
        <v>2.1</v>
      </c>
      <c r="Z281" s="235" t="str">
        <f t="shared" si="12"/>
        <v>Monday</v>
      </c>
      <c r="AA281" s="235" t="str">
        <f t="shared" si="13"/>
        <v>November</v>
      </c>
      <c r="AB281" s="235" t="s">
        <v>203</v>
      </c>
      <c r="AC281" s="242">
        <f t="shared" si="14"/>
        <v>7.2875000000000005</v>
      </c>
      <c r="AD281" s="235">
        <f>VLOOKUP(A281,'[5]Daily LDZ Demand'!$A$5:$B$4752,2,FALSE)</f>
        <v>8.7100000000000009</v>
      </c>
      <c r="AF281" s="237"/>
      <c r="AG281"/>
      <c r="AH281"/>
    </row>
    <row r="282" spans="1:34" s="235" customFormat="1" x14ac:dyDescent="0.35">
      <c r="A282" s="240">
        <v>44502</v>
      </c>
      <c r="B282" s="241">
        <v>2.4</v>
      </c>
      <c r="C282" s="241">
        <v>2.3000000000000003</v>
      </c>
      <c r="D282" s="241">
        <v>4.0999999999999996</v>
      </c>
      <c r="E282" s="241">
        <v>6.9</v>
      </c>
      <c r="F282" s="241">
        <v>8.9</v>
      </c>
      <c r="G282" s="241">
        <v>10.5</v>
      </c>
      <c r="H282" s="241">
        <v>12</v>
      </c>
      <c r="I282" s="241">
        <v>12.8</v>
      </c>
      <c r="J282" s="241">
        <v>12.1</v>
      </c>
      <c r="K282" s="241">
        <v>12.3</v>
      </c>
      <c r="L282" s="241">
        <v>11.3</v>
      </c>
      <c r="M282" s="241">
        <v>9.2000000000000011</v>
      </c>
      <c r="N282" s="241">
        <v>8</v>
      </c>
      <c r="O282" s="241">
        <v>6</v>
      </c>
      <c r="P282" s="241">
        <v>4.0999999999999996</v>
      </c>
      <c r="Q282" s="241">
        <v>3.2</v>
      </c>
      <c r="R282" s="241">
        <v>2.8</v>
      </c>
      <c r="S282" s="241">
        <v>2.6</v>
      </c>
      <c r="T282" s="241">
        <v>1.8</v>
      </c>
      <c r="U282" s="241">
        <v>1.6</v>
      </c>
      <c r="V282" s="241">
        <v>1.5</v>
      </c>
      <c r="W282" s="241">
        <v>0.9</v>
      </c>
      <c r="X282" s="241">
        <v>0.5</v>
      </c>
      <c r="Y282" s="241">
        <v>0</v>
      </c>
      <c r="Z282" s="235" t="str">
        <f t="shared" si="12"/>
        <v>Tuesday</v>
      </c>
      <c r="AA282" s="235" t="str">
        <f t="shared" si="13"/>
        <v>November</v>
      </c>
      <c r="AB282" s="235" t="s">
        <v>203</v>
      </c>
      <c r="AC282" s="242">
        <f t="shared" si="14"/>
        <v>5.7416666666666671</v>
      </c>
      <c r="AD282" s="235">
        <f>VLOOKUP(A282,'[5]Daily LDZ Demand'!$A$5:$B$4752,2,FALSE)</f>
        <v>10.050000000000001</v>
      </c>
      <c r="AF282" s="237"/>
      <c r="AG282"/>
      <c r="AH282"/>
    </row>
    <row r="283" spans="1:34" s="235" customFormat="1" x14ac:dyDescent="0.35">
      <c r="A283" s="240">
        <v>44503</v>
      </c>
      <c r="B283" s="241">
        <v>0.2</v>
      </c>
      <c r="C283" s="241">
        <v>0.4</v>
      </c>
      <c r="D283" s="241">
        <v>0.6</v>
      </c>
      <c r="E283" s="241">
        <v>2.2000000000000002</v>
      </c>
      <c r="F283" s="241">
        <v>3.2</v>
      </c>
      <c r="G283" s="241">
        <v>5.2</v>
      </c>
      <c r="H283" s="241">
        <v>8.4</v>
      </c>
      <c r="I283" s="241">
        <v>9.6</v>
      </c>
      <c r="J283" s="241">
        <v>10.1</v>
      </c>
      <c r="K283" s="241">
        <v>10.200000000000001</v>
      </c>
      <c r="L283" s="241">
        <v>9.3000000000000007</v>
      </c>
      <c r="M283" s="241">
        <v>7.9</v>
      </c>
      <c r="N283" s="241">
        <v>6</v>
      </c>
      <c r="O283" s="241">
        <v>6.9</v>
      </c>
      <c r="P283" s="241">
        <v>6.7</v>
      </c>
      <c r="Q283" s="241">
        <v>5.2</v>
      </c>
      <c r="R283" s="241">
        <v>4.3</v>
      </c>
      <c r="S283" s="241">
        <v>6.9</v>
      </c>
      <c r="T283" s="241">
        <v>7.2</v>
      </c>
      <c r="U283" s="241">
        <v>7.7</v>
      </c>
      <c r="V283" s="241">
        <v>6.7</v>
      </c>
      <c r="W283" s="241">
        <v>5.2</v>
      </c>
      <c r="X283" s="241">
        <v>6.5</v>
      </c>
      <c r="Y283" s="241">
        <v>4.6000000000000005</v>
      </c>
      <c r="Z283" s="235" t="str">
        <f t="shared" si="12"/>
        <v>Wednesday</v>
      </c>
      <c r="AA283" s="235" t="str">
        <f t="shared" si="13"/>
        <v>November</v>
      </c>
      <c r="AB283" s="235" t="s">
        <v>203</v>
      </c>
      <c r="AC283" s="242">
        <f t="shared" si="14"/>
        <v>5.8833333333333337</v>
      </c>
      <c r="AD283" s="235">
        <f>VLOOKUP(A283,'[5]Daily LDZ Demand'!$A$5:$B$4752,2,FALSE)</f>
        <v>11.08</v>
      </c>
      <c r="AF283" s="237"/>
      <c r="AG283"/>
      <c r="AH283"/>
    </row>
    <row r="284" spans="1:34" s="235" customFormat="1" x14ac:dyDescent="0.35">
      <c r="A284" s="240">
        <v>44504</v>
      </c>
      <c r="B284" s="241">
        <v>6.1</v>
      </c>
      <c r="C284" s="241">
        <v>4.9000000000000004</v>
      </c>
      <c r="D284" s="241">
        <v>6.3</v>
      </c>
      <c r="E284" s="241">
        <v>7.1</v>
      </c>
      <c r="F284" s="241">
        <v>8</v>
      </c>
      <c r="G284" s="241">
        <v>8.7000000000000011</v>
      </c>
      <c r="H284" s="241">
        <v>9.6</v>
      </c>
      <c r="I284" s="241">
        <v>10</v>
      </c>
      <c r="J284" s="241">
        <v>10.1</v>
      </c>
      <c r="K284" s="241">
        <v>10.200000000000001</v>
      </c>
      <c r="L284" s="241">
        <v>9.6</v>
      </c>
      <c r="M284" s="241">
        <v>8.1999999999999993</v>
      </c>
      <c r="N284" s="241">
        <v>6.7</v>
      </c>
      <c r="O284" s="241">
        <v>2.9</v>
      </c>
      <c r="P284" s="241">
        <v>2.6</v>
      </c>
      <c r="Q284" s="241">
        <v>1.8</v>
      </c>
      <c r="R284" s="241">
        <v>0.4</v>
      </c>
      <c r="S284" s="241">
        <v>0.2</v>
      </c>
      <c r="T284" s="241">
        <v>-0.9</v>
      </c>
      <c r="U284" s="241">
        <v>-1.1000000000000001</v>
      </c>
      <c r="V284" s="241">
        <v>-1.4</v>
      </c>
      <c r="W284" s="241">
        <v>-1</v>
      </c>
      <c r="X284" s="241">
        <v>-2.1</v>
      </c>
      <c r="Y284" s="241">
        <v>-1.2</v>
      </c>
      <c r="Z284" s="235" t="str">
        <f t="shared" si="12"/>
        <v>Thursday</v>
      </c>
      <c r="AA284" s="235" t="str">
        <f t="shared" si="13"/>
        <v>November</v>
      </c>
      <c r="AB284" s="235" t="s">
        <v>203</v>
      </c>
      <c r="AC284" s="242">
        <f t="shared" si="14"/>
        <v>4.4041666666666668</v>
      </c>
      <c r="AD284" s="235">
        <f>VLOOKUP(A284,'[5]Daily LDZ Demand'!$A$5:$B$4752,2,FALSE)</f>
        <v>10.92</v>
      </c>
      <c r="AF284" s="237"/>
      <c r="AG284"/>
      <c r="AH284"/>
    </row>
    <row r="285" spans="1:34" s="235" customFormat="1" x14ac:dyDescent="0.35">
      <c r="A285" s="240">
        <v>44505</v>
      </c>
      <c r="B285" s="241">
        <v>-0.1</v>
      </c>
      <c r="C285" s="241">
        <v>0.6</v>
      </c>
      <c r="D285" s="241">
        <v>0.7</v>
      </c>
      <c r="E285" s="241">
        <v>3.4</v>
      </c>
      <c r="F285" s="241">
        <v>7.2</v>
      </c>
      <c r="G285" s="241">
        <v>9.4</v>
      </c>
      <c r="H285" s="241">
        <v>11.6</v>
      </c>
      <c r="I285" s="241">
        <v>12.2</v>
      </c>
      <c r="J285" s="241">
        <v>11.7</v>
      </c>
      <c r="K285" s="241">
        <v>11.7</v>
      </c>
      <c r="L285" s="241">
        <v>11.3</v>
      </c>
      <c r="M285" s="241">
        <v>10.9</v>
      </c>
      <c r="N285" s="241">
        <v>10.6</v>
      </c>
      <c r="O285" s="241">
        <v>10.4</v>
      </c>
      <c r="P285" s="241">
        <v>10.200000000000001</v>
      </c>
      <c r="Q285" s="241">
        <v>10.4</v>
      </c>
      <c r="R285" s="241">
        <v>9.6</v>
      </c>
      <c r="S285" s="241">
        <v>9.5</v>
      </c>
      <c r="T285" s="241">
        <v>9.6</v>
      </c>
      <c r="U285" s="241">
        <v>9.5</v>
      </c>
      <c r="V285" s="241">
        <v>9.4</v>
      </c>
      <c r="W285" s="241">
        <v>9.1</v>
      </c>
      <c r="X285" s="241">
        <v>9.8000000000000007</v>
      </c>
      <c r="Y285" s="241">
        <v>9.6</v>
      </c>
      <c r="Z285" s="235" t="str">
        <f t="shared" si="12"/>
        <v>Friday</v>
      </c>
      <c r="AA285" s="235" t="str">
        <f t="shared" si="13"/>
        <v>November</v>
      </c>
      <c r="AB285" s="235" t="s">
        <v>203</v>
      </c>
      <c r="AC285" s="242">
        <f t="shared" si="14"/>
        <v>8.6791666666666671</v>
      </c>
      <c r="AD285" s="235">
        <f>VLOOKUP(A285,'[5]Daily LDZ Demand'!$A$5:$B$4752,2,FALSE)</f>
        <v>10.51</v>
      </c>
      <c r="AF285" s="237"/>
      <c r="AG285"/>
      <c r="AH285"/>
    </row>
    <row r="286" spans="1:34" s="235" customFormat="1" x14ac:dyDescent="0.35">
      <c r="A286" s="240">
        <v>44508</v>
      </c>
      <c r="B286" s="241">
        <v>2</v>
      </c>
      <c r="C286" s="241">
        <v>2.6</v>
      </c>
      <c r="D286" s="241">
        <v>4.3</v>
      </c>
      <c r="E286" s="241">
        <v>6</v>
      </c>
      <c r="F286" s="241">
        <v>8.4</v>
      </c>
      <c r="G286" s="241">
        <v>10.4</v>
      </c>
      <c r="H286" s="241">
        <v>12</v>
      </c>
      <c r="I286" s="241">
        <v>13.1</v>
      </c>
      <c r="J286" s="241">
        <v>13.3</v>
      </c>
      <c r="K286" s="241">
        <v>13.2</v>
      </c>
      <c r="L286" s="241">
        <v>13.1</v>
      </c>
      <c r="M286" s="241">
        <v>12.4</v>
      </c>
      <c r="N286" s="241">
        <v>12.2</v>
      </c>
      <c r="O286" s="241">
        <v>12.5</v>
      </c>
      <c r="P286" s="241">
        <v>11.4</v>
      </c>
      <c r="Q286" s="241">
        <v>10.8</v>
      </c>
      <c r="R286" s="241">
        <v>9.6</v>
      </c>
      <c r="S286" s="241">
        <v>11.4</v>
      </c>
      <c r="T286" s="241">
        <v>12.2</v>
      </c>
      <c r="U286" s="241">
        <v>12.2</v>
      </c>
      <c r="V286" s="241">
        <v>10.8</v>
      </c>
      <c r="W286" s="241">
        <v>9.5</v>
      </c>
      <c r="X286" s="241">
        <v>11</v>
      </c>
      <c r="Y286" s="241">
        <v>9.6</v>
      </c>
      <c r="Z286" s="235" t="str">
        <f t="shared" si="12"/>
        <v>Monday</v>
      </c>
      <c r="AA286" s="235" t="str">
        <f t="shared" si="13"/>
        <v>November</v>
      </c>
      <c r="AB286" s="235" t="s">
        <v>203</v>
      </c>
      <c r="AC286" s="242">
        <f t="shared" si="14"/>
        <v>10.166666666666666</v>
      </c>
      <c r="AD286" s="235">
        <f>VLOOKUP(A286,'[5]Daily LDZ Demand'!$A$5:$B$4752,2,FALSE)</f>
        <v>9.5500000000000007</v>
      </c>
      <c r="AF286" s="237"/>
      <c r="AG286"/>
      <c r="AH286"/>
    </row>
    <row r="287" spans="1:34" s="235" customFormat="1" x14ac:dyDescent="0.35">
      <c r="A287" s="240">
        <v>44509</v>
      </c>
      <c r="B287" s="241">
        <v>8.6</v>
      </c>
      <c r="C287" s="241">
        <v>9.2000000000000011</v>
      </c>
      <c r="D287" s="241">
        <v>8.3000000000000007</v>
      </c>
      <c r="E287" s="241">
        <v>12</v>
      </c>
      <c r="F287" s="241">
        <v>14</v>
      </c>
      <c r="G287" s="241">
        <v>14.6</v>
      </c>
      <c r="H287" s="241">
        <v>15.1</v>
      </c>
      <c r="I287" s="241">
        <v>14.5</v>
      </c>
      <c r="J287" s="241">
        <v>14</v>
      </c>
      <c r="K287" s="241">
        <v>13.8</v>
      </c>
      <c r="L287" s="241">
        <v>13.6</v>
      </c>
      <c r="M287" s="241">
        <v>13.2</v>
      </c>
      <c r="N287" s="241">
        <v>12.3</v>
      </c>
      <c r="O287" s="241">
        <v>12.3</v>
      </c>
      <c r="P287" s="241">
        <v>12.8</v>
      </c>
      <c r="Q287" s="241">
        <v>13</v>
      </c>
      <c r="R287" s="241">
        <v>12.8</v>
      </c>
      <c r="S287" s="241">
        <v>12.8</v>
      </c>
      <c r="T287" s="241">
        <v>12</v>
      </c>
      <c r="U287" s="241">
        <v>11.9</v>
      </c>
      <c r="V287" s="241">
        <v>12</v>
      </c>
      <c r="W287" s="241">
        <v>12.1</v>
      </c>
      <c r="X287" s="241">
        <v>11.7</v>
      </c>
      <c r="Y287" s="241">
        <v>11.8</v>
      </c>
      <c r="Z287" s="235" t="str">
        <f t="shared" si="12"/>
        <v>Tuesday</v>
      </c>
      <c r="AA287" s="235" t="str">
        <f t="shared" si="13"/>
        <v>November</v>
      </c>
      <c r="AB287" s="235" t="s">
        <v>203</v>
      </c>
      <c r="AC287" s="242">
        <f t="shared" si="14"/>
        <v>12.433333333333337</v>
      </c>
      <c r="AD287" s="235">
        <f>VLOOKUP(A287,'[5]Daily LDZ Demand'!$A$5:$B$4752,2,FALSE)</f>
        <v>7.92</v>
      </c>
      <c r="AF287" s="237"/>
      <c r="AG287"/>
      <c r="AH287"/>
    </row>
    <row r="288" spans="1:34" s="235" customFormat="1" x14ac:dyDescent="0.35">
      <c r="A288" s="240">
        <v>44510</v>
      </c>
      <c r="B288" s="241">
        <v>11.9</v>
      </c>
      <c r="C288" s="241">
        <v>12</v>
      </c>
      <c r="D288" s="241">
        <v>12</v>
      </c>
      <c r="E288" s="241">
        <v>12.2</v>
      </c>
      <c r="F288" s="241">
        <v>12.8</v>
      </c>
      <c r="G288" s="241">
        <v>13.3</v>
      </c>
      <c r="H288" s="241">
        <v>13.5</v>
      </c>
      <c r="I288" s="241">
        <v>14</v>
      </c>
      <c r="J288" s="241">
        <v>14</v>
      </c>
      <c r="K288" s="241">
        <v>13.8</v>
      </c>
      <c r="L288" s="241">
        <v>13.4</v>
      </c>
      <c r="M288" s="241">
        <v>13.1</v>
      </c>
      <c r="N288" s="241">
        <v>12.6</v>
      </c>
      <c r="O288" s="241">
        <v>12.2</v>
      </c>
      <c r="P288" s="241">
        <v>12.5</v>
      </c>
      <c r="Q288" s="241">
        <v>12.3</v>
      </c>
      <c r="R288" s="241">
        <v>12.3</v>
      </c>
      <c r="S288" s="241">
        <v>12.3</v>
      </c>
      <c r="T288" s="241">
        <v>12.2</v>
      </c>
      <c r="U288" s="241">
        <v>12.3</v>
      </c>
      <c r="V288" s="241">
        <v>12.1</v>
      </c>
      <c r="W288" s="241">
        <v>11.6</v>
      </c>
      <c r="X288" s="241">
        <v>11.3</v>
      </c>
      <c r="Y288" s="241">
        <v>11.7</v>
      </c>
      <c r="Z288" s="235" t="str">
        <f t="shared" si="12"/>
        <v>Wednesday</v>
      </c>
      <c r="AA288" s="235" t="str">
        <f t="shared" si="13"/>
        <v>November</v>
      </c>
      <c r="AB288" s="235" t="s">
        <v>203</v>
      </c>
      <c r="AC288" s="242">
        <f t="shared" si="14"/>
        <v>12.558333333333335</v>
      </c>
      <c r="AD288" s="235">
        <f>VLOOKUP(A288,'[5]Daily LDZ Demand'!$A$5:$B$4752,2,FALSE)</f>
        <v>7.78</v>
      </c>
      <c r="AF288" s="237"/>
      <c r="AG288"/>
      <c r="AH288"/>
    </row>
    <row r="289" spans="1:34" s="235" customFormat="1" x14ac:dyDescent="0.35">
      <c r="A289" s="240">
        <v>44511</v>
      </c>
      <c r="B289" s="241">
        <v>11.1</v>
      </c>
      <c r="C289" s="241">
        <v>11</v>
      </c>
      <c r="D289" s="241">
        <v>10.5</v>
      </c>
      <c r="E289" s="241">
        <v>11.4</v>
      </c>
      <c r="F289" s="241">
        <v>12.7</v>
      </c>
      <c r="G289" s="241">
        <v>13.2</v>
      </c>
      <c r="H289" s="241">
        <v>13.4</v>
      </c>
      <c r="I289" s="241">
        <v>13.4</v>
      </c>
      <c r="J289" s="241">
        <v>13.1</v>
      </c>
      <c r="K289" s="241">
        <v>12.5</v>
      </c>
      <c r="L289" s="241">
        <v>12.3</v>
      </c>
      <c r="M289" s="241">
        <v>9.9</v>
      </c>
      <c r="N289" s="241">
        <v>9.2000000000000011</v>
      </c>
      <c r="O289" s="241">
        <v>8.4</v>
      </c>
      <c r="P289" s="241">
        <v>7.5</v>
      </c>
      <c r="Q289" s="241">
        <v>8</v>
      </c>
      <c r="R289" s="241">
        <v>8.3000000000000007</v>
      </c>
      <c r="S289" s="241">
        <v>8.3000000000000007</v>
      </c>
      <c r="T289" s="241">
        <v>8.5</v>
      </c>
      <c r="U289" s="241">
        <v>9.2000000000000011</v>
      </c>
      <c r="V289" s="241">
        <v>11.3</v>
      </c>
      <c r="W289" s="241">
        <v>11.7</v>
      </c>
      <c r="X289" s="241">
        <v>12</v>
      </c>
      <c r="Y289" s="241">
        <v>12.3</v>
      </c>
      <c r="Z289" s="235" t="str">
        <f t="shared" si="12"/>
        <v>Thursday</v>
      </c>
      <c r="AA289" s="235" t="str">
        <f t="shared" si="13"/>
        <v>November</v>
      </c>
      <c r="AB289" s="235" t="s">
        <v>203</v>
      </c>
      <c r="AC289" s="242">
        <f t="shared" si="14"/>
        <v>10.800000000000002</v>
      </c>
      <c r="AD289" s="235">
        <f>VLOOKUP(A289,'[5]Daily LDZ Demand'!$A$5:$B$4752,2,FALSE)</f>
        <v>7.74</v>
      </c>
      <c r="AF289" s="237"/>
      <c r="AG289"/>
      <c r="AH289"/>
    </row>
    <row r="290" spans="1:34" s="235" customFormat="1" x14ac:dyDescent="0.35">
      <c r="A290" s="240">
        <v>44512</v>
      </c>
      <c r="B290" s="241">
        <v>12.8</v>
      </c>
      <c r="C290" s="241">
        <v>13.1</v>
      </c>
      <c r="D290" s="241">
        <v>13.4</v>
      </c>
      <c r="E290" s="241">
        <v>13.6</v>
      </c>
      <c r="F290" s="241">
        <v>14.2</v>
      </c>
      <c r="G290" s="241">
        <v>14.2</v>
      </c>
      <c r="H290" s="241">
        <v>12.2</v>
      </c>
      <c r="I290" s="241">
        <v>12.5</v>
      </c>
      <c r="J290" s="241">
        <v>13.7</v>
      </c>
      <c r="K290" s="241">
        <v>13.1</v>
      </c>
      <c r="L290" s="241">
        <v>12.4</v>
      </c>
      <c r="M290" s="241">
        <v>11.9</v>
      </c>
      <c r="N290" s="241">
        <v>11.9</v>
      </c>
      <c r="O290" s="241">
        <v>11.9</v>
      </c>
      <c r="P290" s="241">
        <v>11.9</v>
      </c>
      <c r="Q290" s="241">
        <v>11.7</v>
      </c>
      <c r="R290" s="241">
        <v>11</v>
      </c>
      <c r="S290" s="241">
        <v>11.2</v>
      </c>
      <c r="T290" s="241">
        <v>11.7</v>
      </c>
      <c r="U290" s="241">
        <v>11.5</v>
      </c>
      <c r="V290" s="241">
        <v>11.1</v>
      </c>
      <c r="W290" s="241">
        <v>10.5</v>
      </c>
      <c r="X290" s="241">
        <v>11.3</v>
      </c>
      <c r="Y290" s="241">
        <v>11.4</v>
      </c>
      <c r="Z290" s="235" t="str">
        <f t="shared" si="12"/>
        <v>Friday</v>
      </c>
      <c r="AA290" s="235" t="str">
        <f t="shared" si="13"/>
        <v>November</v>
      </c>
      <c r="AB290" s="235" t="s">
        <v>203</v>
      </c>
      <c r="AC290" s="242">
        <f t="shared" si="14"/>
        <v>12.258333333333333</v>
      </c>
      <c r="AD290" s="235">
        <f>VLOOKUP(A290,'[5]Daily LDZ Demand'!$A$5:$B$4752,2,FALSE)</f>
        <v>7.91</v>
      </c>
      <c r="AF290" s="237"/>
      <c r="AG290"/>
      <c r="AH290"/>
    </row>
    <row r="291" spans="1:34" s="235" customFormat="1" x14ac:dyDescent="0.35">
      <c r="A291" s="240">
        <v>44515</v>
      </c>
      <c r="B291" s="241">
        <v>6.4</v>
      </c>
      <c r="C291" s="241">
        <v>6.4</v>
      </c>
      <c r="D291" s="241">
        <v>6.9</v>
      </c>
      <c r="E291" s="241">
        <v>7.8</v>
      </c>
      <c r="F291" s="241">
        <v>8</v>
      </c>
      <c r="G291" s="241">
        <v>8.3000000000000007</v>
      </c>
      <c r="H291" s="241">
        <v>8.5</v>
      </c>
      <c r="I291" s="241">
        <v>9</v>
      </c>
      <c r="J291" s="241">
        <v>9.2000000000000011</v>
      </c>
      <c r="K291" s="241">
        <v>9.3000000000000007</v>
      </c>
      <c r="L291" s="241">
        <v>8.8000000000000007</v>
      </c>
      <c r="M291" s="241">
        <v>8.8000000000000007</v>
      </c>
      <c r="N291" s="241">
        <v>8.5</v>
      </c>
      <c r="O291" s="241">
        <v>8.1</v>
      </c>
      <c r="P291" s="241">
        <v>8</v>
      </c>
      <c r="Q291" s="241">
        <v>6.9</v>
      </c>
      <c r="R291" s="241">
        <v>7.2</v>
      </c>
      <c r="S291" s="241">
        <v>7.6</v>
      </c>
      <c r="T291" s="241">
        <v>7.3</v>
      </c>
      <c r="U291" s="241">
        <v>7.2</v>
      </c>
      <c r="V291" s="241">
        <v>7.2</v>
      </c>
      <c r="W291" s="241">
        <v>5.6</v>
      </c>
      <c r="X291" s="241">
        <v>6.5</v>
      </c>
      <c r="Y291" s="241">
        <v>6.8</v>
      </c>
      <c r="Z291" s="235" t="str">
        <f t="shared" si="12"/>
        <v>Monday</v>
      </c>
      <c r="AA291" s="235" t="str">
        <f t="shared" si="13"/>
        <v>November</v>
      </c>
      <c r="AB291" s="235" t="s">
        <v>203</v>
      </c>
      <c r="AC291" s="242">
        <f t="shared" si="14"/>
        <v>7.6791666666666645</v>
      </c>
      <c r="AD291" s="235">
        <f>VLOOKUP(A291,'[5]Daily LDZ Demand'!$A$5:$B$4752,2,FALSE)</f>
        <v>9.0299999999999994</v>
      </c>
      <c r="AF291" s="237"/>
      <c r="AG291"/>
      <c r="AH291"/>
    </row>
    <row r="292" spans="1:34" s="235" customFormat="1" x14ac:dyDescent="0.35">
      <c r="A292" s="240">
        <v>44516</v>
      </c>
      <c r="B292" s="241">
        <v>5.7</v>
      </c>
      <c r="C292" s="241">
        <v>5.3</v>
      </c>
      <c r="D292" s="241">
        <v>6.6</v>
      </c>
      <c r="E292" s="241">
        <v>8.3000000000000007</v>
      </c>
      <c r="F292" s="241">
        <v>9.8000000000000007</v>
      </c>
      <c r="G292" s="241">
        <v>11.5</v>
      </c>
      <c r="H292" s="241">
        <v>12.8</v>
      </c>
      <c r="I292" s="241">
        <v>12.7</v>
      </c>
      <c r="J292" s="241">
        <v>13</v>
      </c>
      <c r="K292" s="241">
        <v>12.8</v>
      </c>
      <c r="L292" s="241">
        <v>12.5</v>
      </c>
      <c r="M292" s="241">
        <v>11</v>
      </c>
      <c r="N292" s="241">
        <v>10.9</v>
      </c>
      <c r="O292" s="241">
        <v>11.3</v>
      </c>
      <c r="P292" s="241">
        <v>11.1</v>
      </c>
      <c r="Q292" s="241">
        <v>10.1</v>
      </c>
      <c r="R292" s="241">
        <v>8.4</v>
      </c>
      <c r="S292" s="241">
        <v>7.7</v>
      </c>
      <c r="T292" s="241">
        <v>9.1</v>
      </c>
      <c r="U292" s="241">
        <v>9.1</v>
      </c>
      <c r="V292" s="241">
        <v>8.1999999999999993</v>
      </c>
      <c r="W292" s="241">
        <v>8.6</v>
      </c>
      <c r="X292" s="241">
        <v>9.4</v>
      </c>
      <c r="Y292" s="241">
        <v>9.4</v>
      </c>
      <c r="Z292" s="235" t="str">
        <f t="shared" si="12"/>
        <v>Tuesday</v>
      </c>
      <c r="AA292" s="235" t="str">
        <f t="shared" si="13"/>
        <v>November</v>
      </c>
      <c r="AB292" s="235" t="s">
        <v>203</v>
      </c>
      <c r="AC292" s="242">
        <f t="shared" si="14"/>
        <v>9.8041666666666654</v>
      </c>
      <c r="AD292" s="235">
        <f>VLOOKUP(A292,'[5]Daily LDZ Demand'!$A$5:$B$4752,2,FALSE)</f>
        <v>8.56</v>
      </c>
      <c r="AF292" s="237"/>
      <c r="AG292"/>
      <c r="AH292"/>
    </row>
    <row r="293" spans="1:34" s="235" customFormat="1" x14ac:dyDescent="0.35">
      <c r="A293" s="240">
        <v>44517</v>
      </c>
      <c r="B293" s="241">
        <v>7.8</v>
      </c>
      <c r="C293" s="241">
        <v>6.4</v>
      </c>
      <c r="D293" s="241">
        <v>6.4</v>
      </c>
      <c r="E293" s="241">
        <v>7.4</v>
      </c>
      <c r="F293" s="241">
        <v>9.6</v>
      </c>
      <c r="G293" s="241">
        <v>10.7</v>
      </c>
      <c r="H293" s="241">
        <v>11.2</v>
      </c>
      <c r="I293" s="241">
        <v>12.2</v>
      </c>
      <c r="J293" s="241">
        <v>12</v>
      </c>
      <c r="K293" s="241">
        <v>11.4</v>
      </c>
      <c r="L293" s="241">
        <v>9.5</v>
      </c>
      <c r="M293" s="241">
        <v>10.3</v>
      </c>
      <c r="N293" s="241">
        <v>8.3000000000000007</v>
      </c>
      <c r="O293" s="241">
        <v>9.3000000000000007</v>
      </c>
      <c r="P293" s="241">
        <v>9.5</v>
      </c>
      <c r="Q293" s="241">
        <v>9.7000000000000011</v>
      </c>
      <c r="R293" s="241">
        <v>9.1</v>
      </c>
      <c r="S293" s="241">
        <v>9.3000000000000007</v>
      </c>
      <c r="T293" s="241">
        <v>10</v>
      </c>
      <c r="U293" s="241">
        <v>9.8000000000000007</v>
      </c>
      <c r="V293" s="241">
        <v>9</v>
      </c>
      <c r="W293" s="241">
        <v>10</v>
      </c>
      <c r="X293" s="241">
        <v>10.200000000000001</v>
      </c>
      <c r="Y293" s="241">
        <v>10.1</v>
      </c>
      <c r="Z293" s="235" t="str">
        <f t="shared" si="12"/>
        <v>Wednesday</v>
      </c>
      <c r="AA293" s="235" t="str">
        <f t="shared" si="13"/>
        <v>November</v>
      </c>
      <c r="AB293" s="235" t="s">
        <v>203</v>
      </c>
      <c r="AC293" s="242">
        <f t="shared" si="14"/>
        <v>9.5499999999999989</v>
      </c>
      <c r="AD293" s="235">
        <f>VLOOKUP(A293,'[5]Daily LDZ Demand'!$A$5:$B$4752,2,FALSE)</f>
        <v>9.06</v>
      </c>
      <c r="AF293" s="237"/>
      <c r="AG293"/>
      <c r="AH293"/>
    </row>
    <row r="294" spans="1:34" s="235" customFormat="1" x14ac:dyDescent="0.35">
      <c r="A294" s="240">
        <v>44518</v>
      </c>
      <c r="B294" s="241">
        <v>10.4</v>
      </c>
      <c r="C294" s="241">
        <v>10.5</v>
      </c>
      <c r="D294" s="241">
        <v>10.7</v>
      </c>
      <c r="E294" s="241">
        <v>10.9</v>
      </c>
      <c r="F294" s="241">
        <v>11.2</v>
      </c>
      <c r="G294" s="241">
        <v>12</v>
      </c>
      <c r="H294" s="241">
        <v>13</v>
      </c>
      <c r="I294" s="241">
        <v>13.8</v>
      </c>
      <c r="J294" s="241">
        <v>14.5</v>
      </c>
      <c r="K294" s="241">
        <v>13.6</v>
      </c>
      <c r="L294" s="241">
        <v>12.9</v>
      </c>
      <c r="M294" s="241">
        <v>12.4</v>
      </c>
      <c r="N294" s="241">
        <v>12.2</v>
      </c>
      <c r="O294" s="241">
        <v>12.1</v>
      </c>
      <c r="P294" s="241">
        <v>12.1</v>
      </c>
      <c r="Q294" s="241">
        <v>11.9</v>
      </c>
      <c r="R294" s="241">
        <v>11.9</v>
      </c>
      <c r="S294" s="241">
        <v>11.7</v>
      </c>
      <c r="T294" s="241">
        <v>11.6</v>
      </c>
      <c r="U294" s="241">
        <v>11.4</v>
      </c>
      <c r="V294" s="241">
        <v>10.5</v>
      </c>
      <c r="W294" s="241">
        <v>9.1</v>
      </c>
      <c r="X294" s="241">
        <v>9.9</v>
      </c>
      <c r="Y294" s="241">
        <v>9.8000000000000007</v>
      </c>
      <c r="Z294" s="235" t="str">
        <f t="shared" si="12"/>
        <v>Thursday</v>
      </c>
      <c r="AA294" s="235" t="str">
        <f t="shared" si="13"/>
        <v>November</v>
      </c>
      <c r="AB294" s="235" t="s">
        <v>203</v>
      </c>
      <c r="AC294" s="242">
        <f t="shared" si="14"/>
        <v>11.670833333333333</v>
      </c>
      <c r="AD294" s="235">
        <f>VLOOKUP(A294,'[5]Daily LDZ Demand'!$A$5:$B$4752,2,FALSE)</f>
        <v>8.83</v>
      </c>
      <c r="AF294" s="237"/>
      <c r="AG294"/>
      <c r="AH294"/>
    </row>
    <row r="295" spans="1:34" s="235" customFormat="1" x14ac:dyDescent="0.35">
      <c r="A295" s="240">
        <v>44519</v>
      </c>
      <c r="B295" s="241">
        <v>9.4</v>
      </c>
      <c r="C295" s="241">
        <v>9.8000000000000007</v>
      </c>
      <c r="D295" s="241">
        <v>8.9</v>
      </c>
      <c r="E295" s="241">
        <v>9.4</v>
      </c>
      <c r="F295" s="241">
        <v>10.5</v>
      </c>
      <c r="G295" s="241">
        <v>11.2</v>
      </c>
      <c r="H295" s="241">
        <v>11.7</v>
      </c>
      <c r="I295" s="241">
        <v>11.9</v>
      </c>
      <c r="J295" s="241">
        <v>11.8</v>
      </c>
      <c r="K295" s="241">
        <v>11.8</v>
      </c>
      <c r="L295" s="241">
        <v>11.5</v>
      </c>
      <c r="M295" s="241">
        <v>11.1</v>
      </c>
      <c r="N295" s="241">
        <v>10.9</v>
      </c>
      <c r="O295" s="241">
        <v>10.8</v>
      </c>
      <c r="P295" s="241">
        <v>10.6</v>
      </c>
      <c r="Q295" s="241">
        <v>10.5</v>
      </c>
      <c r="R295" s="241">
        <v>10.3</v>
      </c>
      <c r="S295" s="241">
        <v>10.200000000000001</v>
      </c>
      <c r="T295" s="241">
        <v>10.200000000000001</v>
      </c>
      <c r="U295" s="241">
        <v>10.1</v>
      </c>
      <c r="V295" s="241">
        <v>10.200000000000001</v>
      </c>
      <c r="W295" s="241">
        <v>10</v>
      </c>
      <c r="X295" s="241">
        <v>9.7000000000000011</v>
      </c>
      <c r="Y295" s="241">
        <v>9.5</v>
      </c>
      <c r="Z295" s="235" t="str">
        <f t="shared" si="12"/>
        <v>Friday</v>
      </c>
      <c r="AA295" s="235" t="str">
        <f t="shared" si="13"/>
        <v>November</v>
      </c>
      <c r="AB295" s="235" t="s">
        <v>203</v>
      </c>
      <c r="AC295" s="242">
        <f t="shared" si="14"/>
        <v>10.499999999999998</v>
      </c>
      <c r="AD295" s="235">
        <f>VLOOKUP(A295,'[5]Daily LDZ Demand'!$A$5:$B$4752,2,FALSE)</f>
        <v>8.33</v>
      </c>
      <c r="AF295" s="237"/>
      <c r="AG295"/>
      <c r="AH295"/>
    </row>
    <row r="296" spans="1:34" s="235" customFormat="1" x14ac:dyDescent="0.35">
      <c r="A296" s="240">
        <v>44522</v>
      </c>
      <c r="B296" s="241">
        <v>1.6</v>
      </c>
      <c r="C296" s="241">
        <v>0.1</v>
      </c>
      <c r="D296" s="241">
        <v>0.4</v>
      </c>
      <c r="E296" s="241">
        <v>2</v>
      </c>
      <c r="F296" s="241">
        <v>4.7</v>
      </c>
      <c r="G296" s="241">
        <v>6.7</v>
      </c>
      <c r="H296" s="241">
        <v>8.1</v>
      </c>
      <c r="I296" s="241">
        <v>8.6</v>
      </c>
      <c r="J296" s="241">
        <v>8.6</v>
      </c>
      <c r="K296" s="241">
        <v>8.1</v>
      </c>
      <c r="L296" s="241">
        <v>6.9</v>
      </c>
      <c r="M296" s="241">
        <v>5.4</v>
      </c>
      <c r="N296" s="241">
        <v>4.9000000000000004</v>
      </c>
      <c r="O296" s="241">
        <v>3.6</v>
      </c>
      <c r="P296" s="241">
        <v>4.2</v>
      </c>
      <c r="Q296" s="241">
        <v>3.6</v>
      </c>
      <c r="R296" s="241">
        <v>1.3</v>
      </c>
      <c r="S296" s="241">
        <v>1</v>
      </c>
      <c r="T296" s="241">
        <v>0.6</v>
      </c>
      <c r="U296" s="241">
        <v>0.5</v>
      </c>
      <c r="V296" s="241">
        <v>-0.4</v>
      </c>
      <c r="W296" s="241">
        <v>-1.2</v>
      </c>
      <c r="X296" s="241">
        <v>-1.6</v>
      </c>
      <c r="Y296" s="241">
        <v>-1.3</v>
      </c>
      <c r="Z296" s="235" t="str">
        <f t="shared" si="12"/>
        <v>Monday</v>
      </c>
      <c r="AA296" s="235" t="str">
        <f t="shared" si="13"/>
        <v>November</v>
      </c>
      <c r="AB296" s="235" t="s">
        <v>203</v>
      </c>
      <c r="AC296" s="242">
        <f t="shared" si="14"/>
        <v>3.1833333333333331</v>
      </c>
      <c r="AD296" s="235">
        <f>VLOOKUP(A296,'[5]Daily LDZ Demand'!$A$5:$B$4752,2,FALSE)</f>
        <v>12.68</v>
      </c>
      <c r="AF296" s="237"/>
      <c r="AG296"/>
      <c r="AH296"/>
    </row>
    <row r="297" spans="1:34" s="235" customFormat="1" x14ac:dyDescent="0.35">
      <c r="A297" s="240">
        <v>44523</v>
      </c>
      <c r="B297" s="241">
        <v>-1.8</v>
      </c>
      <c r="C297" s="241">
        <v>-2.2000000000000002</v>
      </c>
      <c r="D297" s="241">
        <v>-2.4</v>
      </c>
      <c r="E297" s="241">
        <v>-1</v>
      </c>
      <c r="F297" s="241">
        <v>0.8</v>
      </c>
      <c r="G297" s="241">
        <v>2.6</v>
      </c>
      <c r="H297" s="241">
        <v>4.9000000000000004</v>
      </c>
      <c r="I297" s="241">
        <v>6</v>
      </c>
      <c r="J297" s="241">
        <v>6.4</v>
      </c>
      <c r="K297" s="241">
        <v>7.1</v>
      </c>
      <c r="L297" s="241">
        <v>7.2</v>
      </c>
      <c r="M297" s="241">
        <v>7.1</v>
      </c>
      <c r="N297" s="241">
        <v>7.8</v>
      </c>
      <c r="O297" s="241">
        <v>7.8</v>
      </c>
      <c r="P297" s="241">
        <v>7.8</v>
      </c>
      <c r="Q297" s="241">
        <v>7.7</v>
      </c>
      <c r="R297" s="241">
        <v>7.4</v>
      </c>
      <c r="S297" s="241">
        <v>7</v>
      </c>
      <c r="T297" s="241">
        <v>6.7</v>
      </c>
      <c r="U297" s="241">
        <v>6.6</v>
      </c>
      <c r="V297" s="241">
        <v>6.4</v>
      </c>
      <c r="W297" s="241">
        <v>6.4</v>
      </c>
      <c r="X297" s="241">
        <v>6.4</v>
      </c>
      <c r="Y297" s="241">
        <v>6.3</v>
      </c>
      <c r="Z297" s="235" t="str">
        <f t="shared" si="12"/>
        <v>Tuesday</v>
      </c>
      <c r="AA297" s="235" t="str">
        <f t="shared" si="13"/>
        <v>November</v>
      </c>
      <c r="AB297" s="235" t="s">
        <v>203</v>
      </c>
      <c r="AC297" s="242">
        <f t="shared" si="14"/>
        <v>4.958333333333333</v>
      </c>
      <c r="AD297" s="235">
        <f>VLOOKUP(A297,'[5]Daily LDZ Demand'!$A$5:$B$4752,2,FALSE)</f>
        <v>13.03</v>
      </c>
      <c r="AF297" s="237"/>
      <c r="AG297"/>
      <c r="AH297"/>
    </row>
    <row r="298" spans="1:34" s="235" customFormat="1" x14ac:dyDescent="0.35">
      <c r="A298" s="240">
        <v>44524</v>
      </c>
      <c r="B298" s="241">
        <v>6.2</v>
      </c>
      <c r="C298" s="241">
        <v>7.2</v>
      </c>
      <c r="D298" s="241">
        <v>6.8</v>
      </c>
      <c r="E298" s="241">
        <v>6.6</v>
      </c>
      <c r="F298" s="241">
        <v>6.8</v>
      </c>
      <c r="G298" s="241">
        <v>7</v>
      </c>
      <c r="H298" s="241">
        <v>7.1</v>
      </c>
      <c r="I298" s="241">
        <v>7.7</v>
      </c>
      <c r="J298" s="241">
        <v>7.9</v>
      </c>
      <c r="K298" s="241">
        <v>7.6</v>
      </c>
      <c r="L298" s="241">
        <v>7.3</v>
      </c>
      <c r="M298" s="241">
        <v>6.6</v>
      </c>
      <c r="N298" s="241">
        <v>5.6</v>
      </c>
      <c r="O298" s="241">
        <v>3.8</v>
      </c>
      <c r="P298" s="241">
        <v>4.0999999999999996</v>
      </c>
      <c r="Q298" s="241">
        <v>4.6000000000000005</v>
      </c>
      <c r="R298" s="241">
        <v>4.0999999999999996</v>
      </c>
      <c r="S298" s="241">
        <v>4.2</v>
      </c>
      <c r="T298" s="241">
        <v>4.9000000000000004</v>
      </c>
      <c r="U298" s="241">
        <v>5</v>
      </c>
      <c r="V298" s="241">
        <v>6.4</v>
      </c>
      <c r="W298" s="241">
        <v>6.7</v>
      </c>
      <c r="X298" s="241">
        <v>6.4</v>
      </c>
      <c r="Y298" s="241">
        <v>6</v>
      </c>
      <c r="Z298" s="235" t="str">
        <f t="shared" si="12"/>
        <v>Wednesday</v>
      </c>
      <c r="AA298" s="235" t="str">
        <f t="shared" si="13"/>
        <v>November</v>
      </c>
      <c r="AB298" s="235" t="s">
        <v>203</v>
      </c>
      <c r="AC298" s="242">
        <f t="shared" si="14"/>
        <v>6.1083333333333316</v>
      </c>
      <c r="AD298" s="235">
        <f>VLOOKUP(A298,'[5]Daily LDZ Demand'!$A$5:$B$4752,2,FALSE)</f>
        <v>12.05</v>
      </c>
      <c r="AF298" s="237"/>
      <c r="AG298"/>
      <c r="AH298"/>
    </row>
    <row r="299" spans="1:34" s="235" customFormat="1" x14ac:dyDescent="0.35">
      <c r="A299" s="240">
        <v>44525</v>
      </c>
      <c r="B299" s="241">
        <v>4</v>
      </c>
      <c r="C299" s="241">
        <v>3.3</v>
      </c>
      <c r="D299" s="241">
        <v>2.6</v>
      </c>
      <c r="E299" s="241">
        <v>3.9</v>
      </c>
      <c r="F299" s="241">
        <v>5.6</v>
      </c>
      <c r="G299" s="241">
        <v>6.5</v>
      </c>
      <c r="H299" s="241">
        <v>7.1</v>
      </c>
      <c r="I299" s="241">
        <v>7.3</v>
      </c>
      <c r="J299" s="241">
        <v>7.6</v>
      </c>
      <c r="K299" s="241">
        <v>7.1</v>
      </c>
      <c r="L299" s="241">
        <v>5.5</v>
      </c>
      <c r="M299" s="241">
        <v>4.9000000000000004</v>
      </c>
      <c r="N299" s="241">
        <v>2.8</v>
      </c>
      <c r="O299" s="241">
        <v>0.4</v>
      </c>
      <c r="P299" s="241">
        <v>0.4</v>
      </c>
      <c r="Q299" s="241">
        <v>0.3</v>
      </c>
      <c r="R299" s="241">
        <v>-0.1</v>
      </c>
      <c r="S299" s="241">
        <v>0.4</v>
      </c>
      <c r="T299" s="241">
        <v>1.5</v>
      </c>
      <c r="U299" s="241">
        <v>4.3</v>
      </c>
      <c r="V299" s="241">
        <v>5.2</v>
      </c>
      <c r="W299" s="241">
        <v>5</v>
      </c>
      <c r="X299" s="241">
        <v>4.5</v>
      </c>
      <c r="Y299" s="241">
        <v>5.9</v>
      </c>
      <c r="Z299" s="235" t="str">
        <f t="shared" si="12"/>
        <v>Thursday</v>
      </c>
      <c r="AA299" s="235" t="str">
        <f t="shared" si="13"/>
        <v>November</v>
      </c>
      <c r="AB299" s="235" t="s">
        <v>203</v>
      </c>
      <c r="AC299" s="242">
        <f t="shared" si="14"/>
        <v>4.0000000000000009</v>
      </c>
      <c r="AD299" s="235">
        <f>VLOOKUP(A299,'[5]Daily LDZ Demand'!$A$5:$B$4752,2,FALSE)</f>
        <v>12.44</v>
      </c>
      <c r="AF299" s="237"/>
      <c r="AG299"/>
      <c r="AH299"/>
    </row>
    <row r="300" spans="1:34" s="235" customFormat="1" x14ac:dyDescent="0.35">
      <c r="A300" s="240">
        <v>44526</v>
      </c>
      <c r="B300" s="241">
        <v>6.5</v>
      </c>
      <c r="C300" s="241">
        <v>6.6</v>
      </c>
      <c r="D300" s="241">
        <v>7.6</v>
      </c>
      <c r="E300" s="241">
        <v>8.1999999999999993</v>
      </c>
      <c r="F300" s="241">
        <v>9.8000000000000007</v>
      </c>
      <c r="G300" s="241">
        <v>10</v>
      </c>
      <c r="H300" s="241">
        <v>9.7000000000000011</v>
      </c>
      <c r="I300" s="241">
        <v>10.5</v>
      </c>
      <c r="J300" s="241">
        <v>9.3000000000000007</v>
      </c>
      <c r="K300" s="241">
        <v>7.9</v>
      </c>
      <c r="L300" s="241">
        <v>7.1</v>
      </c>
      <c r="M300" s="241">
        <v>5.6</v>
      </c>
      <c r="N300" s="241">
        <v>5.1000000000000005</v>
      </c>
      <c r="O300" s="241">
        <v>5.2</v>
      </c>
      <c r="P300" s="241">
        <v>4.2</v>
      </c>
      <c r="Q300" s="241">
        <v>4.4000000000000004</v>
      </c>
      <c r="R300" s="241">
        <v>4.8</v>
      </c>
      <c r="S300" s="241">
        <v>5</v>
      </c>
      <c r="T300" s="241">
        <v>4.9000000000000004</v>
      </c>
      <c r="U300" s="241">
        <v>6</v>
      </c>
      <c r="V300" s="241">
        <v>5.8</v>
      </c>
      <c r="W300" s="241">
        <v>5.6</v>
      </c>
      <c r="X300" s="241">
        <v>5.6</v>
      </c>
      <c r="Y300" s="241">
        <v>5.9</v>
      </c>
      <c r="Z300" s="235" t="str">
        <f t="shared" si="12"/>
        <v>Friday</v>
      </c>
      <c r="AA300" s="235" t="str">
        <f t="shared" si="13"/>
        <v>November</v>
      </c>
      <c r="AB300" s="235" t="s">
        <v>203</v>
      </c>
      <c r="AC300" s="242">
        <f t="shared" si="14"/>
        <v>6.7208333333333341</v>
      </c>
      <c r="AD300" s="235">
        <f>VLOOKUP(A300,'[5]Daily LDZ Demand'!$A$5:$B$4752,2,FALSE)</f>
        <v>12.78</v>
      </c>
      <c r="AF300" s="237"/>
      <c r="AG300"/>
      <c r="AH300"/>
    </row>
    <row r="301" spans="1:34" s="235" customFormat="1" x14ac:dyDescent="0.35">
      <c r="A301" s="240">
        <v>44529</v>
      </c>
      <c r="B301" s="241">
        <v>-1.3</v>
      </c>
      <c r="C301" s="241">
        <v>-0.9</v>
      </c>
      <c r="D301" s="241">
        <v>-1.4</v>
      </c>
      <c r="E301" s="241">
        <v>-0.5</v>
      </c>
      <c r="F301" s="241">
        <v>0.4</v>
      </c>
      <c r="G301" s="241">
        <v>3</v>
      </c>
      <c r="H301" s="241">
        <v>3.6</v>
      </c>
      <c r="I301" s="241">
        <v>4.5</v>
      </c>
      <c r="J301" s="241">
        <v>5.7</v>
      </c>
      <c r="K301" s="241">
        <v>5.5</v>
      </c>
      <c r="L301" s="241">
        <v>5</v>
      </c>
      <c r="M301" s="241">
        <v>5.5</v>
      </c>
      <c r="N301" s="241">
        <v>5.6</v>
      </c>
      <c r="O301" s="241">
        <v>4.9000000000000004</v>
      </c>
      <c r="P301" s="241">
        <v>5.9</v>
      </c>
      <c r="Q301" s="241">
        <v>3.9</v>
      </c>
      <c r="R301" s="241">
        <v>4.8</v>
      </c>
      <c r="S301" s="241">
        <v>5.4</v>
      </c>
      <c r="T301" s="241">
        <v>6.6</v>
      </c>
      <c r="U301" s="241">
        <v>7.6</v>
      </c>
      <c r="V301" s="241">
        <v>8.3000000000000007</v>
      </c>
      <c r="W301" s="241">
        <v>8.6</v>
      </c>
      <c r="X301" s="241">
        <v>9.1</v>
      </c>
      <c r="Y301" s="241">
        <v>9.7000000000000011</v>
      </c>
      <c r="Z301" s="235" t="str">
        <f t="shared" si="12"/>
        <v>Monday</v>
      </c>
      <c r="AA301" s="235" t="str">
        <f t="shared" si="13"/>
        <v>November</v>
      </c>
      <c r="AB301" s="235" t="s">
        <v>203</v>
      </c>
      <c r="AC301" s="242">
        <f t="shared" si="14"/>
        <v>4.5624999999999991</v>
      </c>
      <c r="AD301" s="235">
        <f>VLOOKUP(A301,'[5]Daily LDZ Demand'!$A$5:$B$4752,2,FALSE)</f>
        <v>15.03</v>
      </c>
      <c r="AF301" s="237"/>
      <c r="AG301"/>
      <c r="AH301"/>
    </row>
    <row r="302" spans="1:34" s="235" customFormat="1" x14ac:dyDescent="0.35">
      <c r="A302" s="240">
        <v>44530</v>
      </c>
      <c r="B302" s="241">
        <v>9.3000000000000007</v>
      </c>
      <c r="C302" s="241">
        <v>9.7000000000000011</v>
      </c>
      <c r="D302" s="241">
        <v>10</v>
      </c>
      <c r="E302" s="241">
        <v>10.5</v>
      </c>
      <c r="F302" s="241">
        <v>10.8</v>
      </c>
      <c r="G302" s="241">
        <v>11.2</v>
      </c>
      <c r="H302" s="241">
        <v>11.8</v>
      </c>
      <c r="I302" s="241">
        <v>12.7</v>
      </c>
      <c r="J302" s="241">
        <v>12.8</v>
      </c>
      <c r="K302" s="241">
        <v>12.3</v>
      </c>
      <c r="L302" s="241">
        <v>11.9</v>
      </c>
      <c r="M302" s="241">
        <v>11.6</v>
      </c>
      <c r="N302" s="241">
        <v>10.9</v>
      </c>
      <c r="O302" s="241">
        <v>10.9</v>
      </c>
      <c r="P302" s="241">
        <v>10.9</v>
      </c>
      <c r="Q302" s="241">
        <v>10.6</v>
      </c>
      <c r="R302" s="241">
        <v>10.6</v>
      </c>
      <c r="S302" s="241">
        <v>10.9</v>
      </c>
      <c r="T302" s="241">
        <v>11.2</v>
      </c>
      <c r="U302" s="241">
        <v>11.1</v>
      </c>
      <c r="V302" s="241">
        <v>10.1</v>
      </c>
      <c r="W302" s="241">
        <v>10.8</v>
      </c>
      <c r="X302" s="241">
        <v>10</v>
      </c>
      <c r="Y302" s="241">
        <v>9.7000000000000011</v>
      </c>
      <c r="Z302" s="235" t="str">
        <f t="shared" si="12"/>
        <v>Tuesday</v>
      </c>
      <c r="AA302" s="235" t="str">
        <f t="shared" si="13"/>
        <v>November</v>
      </c>
      <c r="AB302" s="235" t="s">
        <v>203</v>
      </c>
      <c r="AC302" s="242">
        <f t="shared" si="14"/>
        <v>10.929166666666667</v>
      </c>
      <c r="AD302" s="235">
        <f>VLOOKUP(A302,'[5]Daily LDZ Demand'!$A$5:$B$4752,2,FALSE)</f>
        <v>11.5</v>
      </c>
      <c r="AF302" s="237"/>
      <c r="AG302"/>
      <c r="AH302"/>
    </row>
    <row r="303" spans="1:34" s="235" customFormat="1" x14ac:dyDescent="0.35">
      <c r="A303" s="240">
        <v>44531</v>
      </c>
      <c r="B303" s="241">
        <v>9.3000000000000007</v>
      </c>
      <c r="C303" s="241">
        <v>8.6</v>
      </c>
      <c r="D303" s="241">
        <v>8.4</v>
      </c>
      <c r="E303" s="241">
        <v>8.3000000000000007</v>
      </c>
      <c r="F303" s="241">
        <v>8.8000000000000007</v>
      </c>
      <c r="G303" s="241">
        <v>9.3000000000000007</v>
      </c>
      <c r="H303" s="241">
        <v>9.5</v>
      </c>
      <c r="I303" s="241">
        <v>8.9</v>
      </c>
      <c r="J303" s="241">
        <v>8.6</v>
      </c>
      <c r="K303" s="241">
        <v>8.4</v>
      </c>
      <c r="L303" s="241">
        <v>7.5</v>
      </c>
      <c r="M303" s="241">
        <v>7</v>
      </c>
      <c r="N303" s="241">
        <v>7.4</v>
      </c>
      <c r="O303" s="241">
        <v>6.9</v>
      </c>
      <c r="P303" s="241">
        <v>6</v>
      </c>
      <c r="Q303" s="241">
        <v>5.7</v>
      </c>
      <c r="R303" s="241">
        <v>4.6000000000000005</v>
      </c>
      <c r="S303" s="241">
        <v>2.9</v>
      </c>
      <c r="T303" s="241">
        <v>1.8</v>
      </c>
      <c r="U303" s="241">
        <v>1.4</v>
      </c>
      <c r="V303" s="241">
        <v>-1.2</v>
      </c>
      <c r="W303" s="241">
        <v>-0.4</v>
      </c>
      <c r="X303" s="241">
        <v>-1.5</v>
      </c>
      <c r="Y303" s="241">
        <v>-2</v>
      </c>
      <c r="Z303" s="235" t="str">
        <f t="shared" si="12"/>
        <v>Wednesday</v>
      </c>
      <c r="AA303" s="235" t="str">
        <f t="shared" si="13"/>
        <v>December</v>
      </c>
      <c r="AB303" s="235" t="s">
        <v>203</v>
      </c>
      <c r="AC303" s="242">
        <f t="shared" si="14"/>
        <v>5.5916666666666677</v>
      </c>
      <c r="AD303" s="235">
        <f>VLOOKUP(A303,'[5]Daily LDZ Demand'!$A$5:$B$4752,2,FALSE)</f>
        <v>12.17</v>
      </c>
      <c r="AF303" s="237"/>
      <c r="AG303"/>
      <c r="AH303"/>
    </row>
    <row r="304" spans="1:34" s="235" customFormat="1" x14ac:dyDescent="0.35">
      <c r="A304" s="240">
        <v>44532</v>
      </c>
      <c r="B304" s="241">
        <v>-0.9</v>
      </c>
      <c r="C304" s="241">
        <v>0.5</v>
      </c>
      <c r="D304" s="241">
        <v>2.4</v>
      </c>
      <c r="E304" s="241">
        <v>2.1</v>
      </c>
      <c r="F304" s="241">
        <v>4.2</v>
      </c>
      <c r="G304" s="241">
        <v>5.3</v>
      </c>
      <c r="H304" s="241">
        <v>5.7</v>
      </c>
      <c r="I304" s="241">
        <v>6</v>
      </c>
      <c r="J304" s="241">
        <v>6</v>
      </c>
      <c r="K304" s="241">
        <v>6</v>
      </c>
      <c r="L304" s="241">
        <v>3.2</v>
      </c>
      <c r="M304" s="241">
        <v>2.7</v>
      </c>
      <c r="N304" s="241">
        <v>0</v>
      </c>
      <c r="O304" s="241">
        <v>-0.5</v>
      </c>
      <c r="P304" s="241">
        <v>-2.4</v>
      </c>
      <c r="Q304" s="241">
        <v>-1.8</v>
      </c>
      <c r="R304" s="241">
        <v>-1</v>
      </c>
      <c r="S304" s="241">
        <v>0</v>
      </c>
      <c r="T304" s="241">
        <v>0.8</v>
      </c>
      <c r="U304" s="241">
        <v>2.7</v>
      </c>
      <c r="V304" s="241">
        <v>3.7</v>
      </c>
      <c r="W304" s="241">
        <v>5.1000000000000005</v>
      </c>
      <c r="X304" s="241">
        <v>6.5</v>
      </c>
      <c r="Y304" s="241">
        <v>8.4</v>
      </c>
      <c r="Z304" s="235" t="str">
        <f t="shared" si="12"/>
        <v>Thursday</v>
      </c>
      <c r="AA304" s="235" t="str">
        <f t="shared" si="13"/>
        <v>December</v>
      </c>
      <c r="AB304" s="235" t="s">
        <v>203</v>
      </c>
      <c r="AC304" s="242">
        <f t="shared" si="14"/>
        <v>2.6958333333333342</v>
      </c>
      <c r="AD304" s="235">
        <f>VLOOKUP(A304,'[5]Daily LDZ Demand'!$A$5:$B$4752,2,FALSE)</f>
        <v>14.17</v>
      </c>
      <c r="AF304" s="237"/>
      <c r="AG304"/>
      <c r="AH304"/>
    </row>
    <row r="305" spans="1:34" s="235" customFormat="1" x14ac:dyDescent="0.35">
      <c r="A305" s="240">
        <v>44533</v>
      </c>
      <c r="B305" s="241">
        <v>9.5</v>
      </c>
      <c r="C305" s="241">
        <v>9.4</v>
      </c>
      <c r="D305" s="241">
        <v>9</v>
      </c>
      <c r="E305" s="241">
        <v>8.6</v>
      </c>
      <c r="F305" s="241">
        <v>8.9</v>
      </c>
      <c r="G305" s="241">
        <v>10.5</v>
      </c>
      <c r="H305" s="241">
        <v>11.1</v>
      </c>
      <c r="I305" s="241">
        <v>10.9</v>
      </c>
      <c r="J305" s="241">
        <v>11</v>
      </c>
      <c r="K305" s="241">
        <v>10.3</v>
      </c>
      <c r="L305" s="241">
        <v>9.1</v>
      </c>
      <c r="M305" s="241">
        <v>8.1</v>
      </c>
      <c r="N305" s="241">
        <v>7.9</v>
      </c>
      <c r="O305" s="241">
        <v>8</v>
      </c>
      <c r="P305" s="241">
        <v>7.6</v>
      </c>
      <c r="Q305" s="241">
        <v>7.7</v>
      </c>
      <c r="R305" s="241">
        <v>6.9</v>
      </c>
      <c r="S305" s="241">
        <v>6.6</v>
      </c>
      <c r="T305" s="241">
        <v>5.6</v>
      </c>
      <c r="U305" s="241">
        <v>6.4</v>
      </c>
      <c r="V305" s="241">
        <v>5.8</v>
      </c>
      <c r="W305" s="241">
        <v>6</v>
      </c>
      <c r="X305" s="241">
        <v>6.8</v>
      </c>
      <c r="Y305" s="241">
        <v>8</v>
      </c>
      <c r="Z305" s="235" t="str">
        <f t="shared" si="12"/>
        <v>Friday</v>
      </c>
      <c r="AA305" s="235" t="str">
        <f t="shared" si="13"/>
        <v>December</v>
      </c>
      <c r="AB305" s="235" t="s">
        <v>203</v>
      </c>
      <c r="AC305" s="242">
        <f t="shared" si="14"/>
        <v>8.3208333333333346</v>
      </c>
      <c r="AD305" s="235">
        <f>VLOOKUP(A305,'[5]Daily LDZ Demand'!$A$5:$B$4752,2,FALSE)</f>
        <v>12.33</v>
      </c>
      <c r="AF305" s="237"/>
      <c r="AG305"/>
      <c r="AH305"/>
    </row>
    <row r="306" spans="1:34" s="235" customFormat="1" x14ac:dyDescent="0.35">
      <c r="A306" s="240">
        <v>44536</v>
      </c>
      <c r="B306" s="241">
        <v>3.3</v>
      </c>
      <c r="C306" s="241">
        <v>4.0999999999999996</v>
      </c>
      <c r="D306" s="241">
        <v>5</v>
      </c>
      <c r="E306" s="241">
        <v>5.3</v>
      </c>
      <c r="F306" s="241">
        <v>6.9</v>
      </c>
      <c r="G306" s="241">
        <v>7.7</v>
      </c>
      <c r="H306" s="241">
        <v>9.5</v>
      </c>
      <c r="I306" s="241">
        <v>8.7000000000000011</v>
      </c>
      <c r="J306" s="241">
        <v>9.3000000000000007</v>
      </c>
      <c r="K306" s="241">
        <v>8.8000000000000007</v>
      </c>
      <c r="L306" s="241">
        <v>7.2</v>
      </c>
      <c r="M306" s="241">
        <v>5</v>
      </c>
      <c r="N306" s="241">
        <v>4.3</v>
      </c>
      <c r="O306" s="241">
        <v>6.1</v>
      </c>
      <c r="P306" s="241">
        <v>4.9000000000000004</v>
      </c>
      <c r="Q306" s="241">
        <v>4.4000000000000004</v>
      </c>
      <c r="R306" s="241">
        <v>3.9</v>
      </c>
      <c r="S306" s="241">
        <v>3.4</v>
      </c>
      <c r="T306" s="241">
        <v>3.6</v>
      </c>
      <c r="U306" s="241">
        <v>0.9</v>
      </c>
      <c r="V306" s="241">
        <v>0.7</v>
      </c>
      <c r="W306" s="241">
        <v>1.2</v>
      </c>
      <c r="X306" s="241">
        <v>2.6</v>
      </c>
      <c r="Y306" s="241">
        <v>4.0999999999999996</v>
      </c>
      <c r="Z306" s="235" t="str">
        <f t="shared" si="12"/>
        <v>Monday</v>
      </c>
      <c r="AA306" s="235" t="str">
        <f t="shared" si="13"/>
        <v>December</v>
      </c>
      <c r="AB306" s="235" t="s">
        <v>203</v>
      </c>
      <c r="AC306" s="242">
        <f t="shared" si="14"/>
        <v>5.0375000000000005</v>
      </c>
      <c r="AD306" s="235">
        <f>VLOOKUP(A306,'[5]Daily LDZ Demand'!$A$5:$B$4752,2,FALSE)</f>
        <v>13.93</v>
      </c>
      <c r="AF306" s="237"/>
      <c r="AG306"/>
      <c r="AH306"/>
    </row>
    <row r="307" spans="1:34" s="235" customFormat="1" x14ac:dyDescent="0.35">
      <c r="A307" s="240">
        <v>44537</v>
      </c>
      <c r="B307" s="241">
        <v>4.7</v>
      </c>
      <c r="C307" s="241">
        <v>5.7</v>
      </c>
      <c r="D307" s="241">
        <v>7.6</v>
      </c>
      <c r="E307" s="241">
        <v>8.7000000000000011</v>
      </c>
      <c r="F307" s="241">
        <v>9.1</v>
      </c>
      <c r="G307" s="241">
        <v>9</v>
      </c>
      <c r="H307" s="241">
        <v>9.3000000000000007</v>
      </c>
      <c r="I307" s="241">
        <v>9.1</v>
      </c>
      <c r="J307" s="241">
        <v>8.9</v>
      </c>
      <c r="K307" s="241">
        <v>9.1</v>
      </c>
      <c r="L307" s="241">
        <v>8.3000000000000007</v>
      </c>
      <c r="M307" s="241">
        <v>7.8</v>
      </c>
      <c r="N307" s="241">
        <v>7.2</v>
      </c>
      <c r="O307" s="241">
        <v>7.2</v>
      </c>
      <c r="P307" s="241">
        <v>7.4</v>
      </c>
      <c r="Q307" s="241">
        <v>6.6</v>
      </c>
      <c r="R307" s="241">
        <v>7.1</v>
      </c>
      <c r="S307" s="241">
        <v>7.1</v>
      </c>
      <c r="T307" s="241">
        <v>6.8</v>
      </c>
      <c r="U307" s="241">
        <v>6.5</v>
      </c>
      <c r="V307" s="241">
        <v>6.3</v>
      </c>
      <c r="W307" s="241">
        <v>6.2</v>
      </c>
      <c r="X307" s="241">
        <v>6.5</v>
      </c>
      <c r="Y307" s="241">
        <v>6.1</v>
      </c>
      <c r="Z307" s="235" t="str">
        <f t="shared" si="12"/>
        <v>Tuesday</v>
      </c>
      <c r="AA307" s="235" t="str">
        <f t="shared" si="13"/>
        <v>December</v>
      </c>
      <c r="AB307" s="235" t="s">
        <v>203</v>
      </c>
      <c r="AC307" s="242">
        <f t="shared" si="14"/>
        <v>7.4291666666666671</v>
      </c>
      <c r="AD307" s="235">
        <f>VLOOKUP(A307,'[5]Daily LDZ Demand'!$A$5:$B$4752,2,FALSE)</f>
        <v>13.87</v>
      </c>
      <c r="AF307" s="237"/>
      <c r="AG307"/>
      <c r="AH307"/>
    </row>
    <row r="308" spans="1:34" s="235" customFormat="1" x14ac:dyDescent="0.35">
      <c r="A308" s="240">
        <v>44538</v>
      </c>
      <c r="B308" s="241">
        <v>5.5</v>
      </c>
      <c r="C308" s="241">
        <v>6</v>
      </c>
      <c r="D308" s="241">
        <v>6.3</v>
      </c>
      <c r="E308" s="241">
        <v>6.7</v>
      </c>
      <c r="F308" s="241">
        <v>7.1</v>
      </c>
      <c r="G308" s="241">
        <v>7.5</v>
      </c>
      <c r="H308" s="241">
        <v>7.1</v>
      </c>
      <c r="I308" s="241">
        <v>7.5</v>
      </c>
      <c r="J308" s="241">
        <v>8.4</v>
      </c>
      <c r="K308" s="241">
        <v>7.7</v>
      </c>
      <c r="L308" s="241">
        <v>6.9</v>
      </c>
      <c r="M308" s="241">
        <v>6.8</v>
      </c>
      <c r="N308" s="241">
        <v>6.7</v>
      </c>
      <c r="O308" s="241">
        <v>6.6</v>
      </c>
      <c r="P308" s="241">
        <v>6.3</v>
      </c>
      <c r="Q308" s="241">
        <v>6.1</v>
      </c>
      <c r="R308" s="241">
        <v>6.5</v>
      </c>
      <c r="S308" s="241">
        <v>6.2</v>
      </c>
      <c r="T308" s="241">
        <v>6.7</v>
      </c>
      <c r="U308" s="241">
        <v>5.7</v>
      </c>
      <c r="V308" s="241">
        <v>5.7</v>
      </c>
      <c r="W308" s="241">
        <v>6.2</v>
      </c>
      <c r="X308" s="241">
        <v>5.2</v>
      </c>
      <c r="Y308" s="241">
        <v>4.2</v>
      </c>
      <c r="Z308" s="235" t="str">
        <f t="shared" si="12"/>
        <v>Wednesday</v>
      </c>
      <c r="AA308" s="235" t="str">
        <f t="shared" si="13"/>
        <v>December</v>
      </c>
      <c r="AB308" s="235" t="s">
        <v>203</v>
      </c>
      <c r="AC308" s="242">
        <f t="shared" si="14"/>
        <v>6.4833333333333307</v>
      </c>
      <c r="AD308" s="235">
        <f>VLOOKUP(A308,'[5]Daily LDZ Demand'!$A$5:$B$4752,2,FALSE)</f>
        <v>13.93</v>
      </c>
      <c r="AF308" s="237"/>
      <c r="AG308"/>
      <c r="AH308"/>
    </row>
    <row r="309" spans="1:34" s="235" customFormat="1" x14ac:dyDescent="0.35">
      <c r="A309" s="240">
        <v>44539</v>
      </c>
      <c r="B309" s="241">
        <v>3.3</v>
      </c>
      <c r="C309" s="241">
        <v>4.9000000000000004</v>
      </c>
      <c r="D309" s="241">
        <v>5.1000000000000005</v>
      </c>
      <c r="E309" s="241">
        <v>4.5</v>
      </c>
      <c r="F309" s="241">
        <v>5.6</v>
      </c>
      <c r="G309" s="241">
        <v>7.9</v>
      </c>
      <c r="H309" s="241">
        <v>8</v>
      </c>
      <c r="I309" s="241">
        <v>8.6</v>
      </c>
      <c r="J309" s="241">
        <v>8.3000000000000007</v>
      </c>
      <c r="K309" s="241">
        <v>8.6</v>
      </c>
      <c r="L309" s="241">
        <v>8.6</v>
      </c>
      <c r="M309" s="241">
        <v>9.5</v>
      </c>
      <c r="N309" s="241">
        <v>10.200000000000001</v>
      </c>
      <c r="O309" s="241">
        <v>10.5</v>
      </c>
      <c r="P309" s="241">
        <v>10.4</v>
      </c>
      <c r="Q309" s="241">
        <v>9.7000000000000011</v>
      </c>
      <c r="R309" s="241">
        <v>9.2000000000000011</v>
      </c>
      <c r="S309" s="241">
        <v>8.6</v>
      </c>
      <c r="T309" s="241">
        <v>8.3000000000000007</v>
      </c>
      <c r="U309" s="241">
        <v>8.1999999999999993</v>
      </c>
      <c r="V309" s="241">
        <v>7.5</v>
      </c>
      <c r="W309" s="241">
        <v>6.8</v>
      </c>
      <c r="X309" s="241">
        <v>6</v>
      </c>
      <c r="Y309" s="241">
        <v>5.9</v>
      </c>
      <c r="Z309" s="235" t="str">
        <f t="shared" si="12"/>
        <v>Thursday</v>
      </c>
      <c r="AA309" s="235" t="str">
        <f t="shared" si="13"/>
        <v>December</v>
      </c>
      <c r="AB309" s="235" t="s">
        <v>203</v>
      </c>
      <c r="AC309" s="242">
        <f t="shared" si="14"/>
        <v>7.6750000000000007</v>
      </c>
      <c r="AD309" s="235">
        <f>VLOOKUP(A309,'[5]Daily LDZ Demand'!$A$5:$B$4752,2,FALSE)</f>
        <v>13.33</v>
      </c>
      <c r="AF309" s="237"/>
      <c r="AG309"/>
      <c r="AH309"/>
    </row>
    <row r="310" spans="1:34" s="235" customFormat="1" x14ac:dyDescent="0.35">
      <c r="A310" s="240">
        <v>44540</v>
      </c>
      <c r="B310" s="241">
        <v>6.2</v>
      </c>
      <c r="C310" s="241">
        <v>5.7</v>
      </c>
      <c r="D310" s="241">
        <v>5.7</v>
      </c>
      <c r="E310" s="241">
        <v>5.7</v>
      </c>
      <c r="F310" s="241">
        <v>6.4</v>
      </c>
      <c r="G310" s="241">
        <v>7.1</v>
      </c>
      <c r="H310" s="241">
        <v>7.8</v>
      </c>
      <c r="I310" s="241">
        <v>7.8</v>
      </c>
      <c r="J310" s="241">
        <v>7.7</v>
      </c>
      <c r="K310" s="241">
        <v>7.2</v>
      </c>
      <c r="L310" s="241">
        <v>6.5</v>
      </c>
      <c r="M310" s="241">
        <v>6</v>
      </c>
      <c r="N310" s="241">
        <v>3.8</v>
      </c>
      <c r="O310" s="241">
        <v>3.2</v>
      </c>
      <c r="P310" s="241">
        <v>5.5</v>
      </c>
      <c r="Q310" s="241">
        <v>4.9000000000000004</v>
      </c>
      <c r="R310" s="241">
        <v>4</v>
      </c>
      <c r="S310" s="241">
        <v>4.5</v>
      </c>
      <c r="T310" s="241">
        <v>3.7</v>
      </c>
      <c r="U310" s="241">
        <v>3.2</v>
      </c>
      <c r="V310" s="241">
        <v>1.9</v>
      </c>
      <c r="W310" s="241">
        <v>2.7</v>
      </c>
      <c r="X310" s="241">
        <v>2.8</v>
      </c>
      <c r="Y310" s="241">
        <v>4.2</v>
      </c>
      <c r="Z310" s="235" t="str">
        <f t="shared" si="12"/>
        <v>Friday</v>
      </c>
      <c r="AA310" s="235" t="str">
        <f t="shared" si="13"/>
        <v>December</v>
      </c>
      <c r="AB310" s="235" t="s">
        <v>203</v>
      </c>
      <c r="AC310" s="242">
        <f t="shared" si="14"/>
        <v>5.1750000000000007</v>
      </c>
      <c r="AD310" s="235">
        <f>VLOOKUP(A310,'[5]Daily LDZ Demand'!$A$5:$B$4752,2,FALSE)</f>
        <v>13.33</v>
      </c>
      <c r="AF310" s="237"/>
      <c r="AG310"/>
      <c r="AH310"/>
    </row>
    <row r="311" spans="1:34" s="235" customFormat="1" x14ac:dyDescent="0.35">
      <c r="A311" s="240">
        <v>44543</v>
      </c>
      <c r="B311" s="241">
        <v>11.7</v>
      </c>
      <c r="C311" s="241">
        <v>11.7</v>
      </c>
      <c r="D311" s="241">
        <v>11.4</v>
      </c>
      <c r="E311" s="241">
        <v>11.1</v>
      </c>
      <c r="F311" s="241">
        <v>10.9</v>
      </c>
      <c r="G311" s="241">
        <v>11</v>
      </c>
      <c r="H311" s="241">
        <v>11.4</v>
      </c>
      <c r="I311" s="241">
        <v>11.3</v>
      </c>
      <c r="J311" s="241">
        <v>11.3</v>
      </c>
      <c r="K311" s="241">
        <v>10.8</v>
      </c>
      <c r="L311" s="241">
        <v>10.6</v>
      </c>
      <c r="M311" s="241">
        <v>10.7</v>
      </c>
      <c r="N311" s="241">
        <v>10.6</v>
      </c>
      <c r="O311" s="241">
        <v>10.7</v>
      </c>
      <c r="P311" s="241">
        <v>10.8</v>
      </c>
      <c r="Q311" s="241">
        <v>10.9</v>
      </c>
      <c r="R311" s="241">
        <v>10.4</v>
      </c>
      <c r="S311" s="241">
        <v>10.4</v>
      </c>
      <c r="T311" s="241">
        <v>10.200000000000001</v>
      </c>
      <c r="U311" s="241">
        <v>10.6</v>
      </c>
      <c r="V311" s="241">
        <v>10.7</v>
      </c>
      <c r="W311" s="241">
        <v>10.5</v>
      </c>
      <c r="X311" s="241">
        <v>10.4</v>
      </c>
      <c r="Y311" s="241">
        <v>10.8</v>
      </c>
      <c r="Z311" s="235" t="str">
        <f t="shared" si="12"/>
        <v>Monday</v>
      </c>
      <c r="AA311" s="235" t="str">
        <f t="shared" si="13"/>
        <v>December</v>
      </c>
      <c r="AB311" s="235" t="s">
        <v>203</v>
      </c>
      <c r="AC311" s="242">
        <f t="shared" si="14"/>
        <v>10.870833333333332</v>
      </c>
      <c r="AD311" s="235">
        <f>VLOOKUP(A311,'[5]Daily LDZ Demand'!$A$5:$B$4752,2,FALSE)</f>
        <v>9.85</v>
      </c>
      <c r="AF311" s="237"/>
      <c r="AG311"/>
      <c r="AH311"/>
    </row>
    <row r="312" spans="1:34" s="235" customFormat="1" x14ac:dyDescent="0.35">
      <c r="A312" s="240">
        <v>44544</v>
      </c>
      <c r="B312" s="241">
        <v>11.3</v>
      </c>
      <c r="C312" s="241">
        <v>10.9</v>
      </c>
      <c r="D312" s="241">
        <v>10.8</v>
      </c>
      <c r="E312" s="241">
        <v>10.9</v>
      </c>
      <c r="F312" s="241">
        <v>11.7</v>
      </c>
      <c r="G312" s="241">
        <v>12.3</v>
      </c>
      <c r="H312" s="241">
        <v>12.3</v>
      </c>
      <c r="I312" s="241">
        <v>12.7</v>
      </c>
      <c r="J312" s="241">
        <v>12.5</v>
      </c>
      <c r="K312" s="241">
        <v>12.9</v>
      </c>
      <c r="L312" s="241">
        <v>12.1</v>
      </c>
      <c r="M312" s="241">
        <v>11.9</v>
      </c>
      <c r="N312" s="241">
        <v>11.6</v>
      </c>
      <c r="O312" s="241">
        <v>11.9</v>
      </c>
      <c r="P312" s="241">
        <v>11.7</v>
      </c>
      <c r="Q312" s="241">
        <v>11.8</v>
      </c>
      <c r="R312" s="241">
        <v>11.6</v>
      </c>
      <c r="S312" s="241">
        <v>11.7</v>
      </c>
      <c r="T312" s="241">
        <v>11.5</v>
      </c>
      <c r="U312" s="241">
        <v>10.8</v>
      </c>
      <c r="V312" s="241">
        <v>11.7</v>
      </c>
      <c r="W312" s="241">
        <v>11.7</v>
      </c>
      <c r="X312" s="241">
        <v>11.7</v>
      </c>
      <c r="Y312" s="241">
        <v>11.4</v>
      </c>
      <c r="Z312" s="235" t="str">
        <f t="shared" si="12"/>
        <v>Tuesday</v>
      </c>
      <c r="AA312" s="235" t="str">
        <f t="shared" si="13"/>
        <v>December</v>
      </c>
      <c r="AB312" s="235" t="s">
        <v>203</v>
      </c>
      <c r="AC312" s="242">
        <f t="shared" si="14"/>
        <v>11.725</v>
      </c>
      <c r="AD312" s="235">
        <f>VLOOKUP(A312,'[5]Daily LDZ Demand'!$A$5:$B$4752,2,FALSE)</f>
        <v>9.31</v>
      </c>
      <c r="AF312" s="237"/>
      <c r="AG312"/>
      <c r="AH312"/>
    </row>
    <row r="313" spans="1:34" s="235" customFormat="1" x14ac:dyDescent="0.35">
      <c r="A313" s="240">
        <v>44545</v>
      </c>
      <c r="B313" s="241">
        <v>11.5</v>
      </c>
      <c r="C313" s="241">
        <v>11.4</v>
      </c>
      <c r="D313" s="241">
        <v>11.4</v>
      </c>
      <c r="E313" s="241">
        <v>11.4</v>
      </c>
      <c r="F313" s="241">
        <v>12</v>
      </c>
      <c r="G313" s="241">
        <v>12.3</v>
      </c>
      <c r="H313" s="241">
        <v>12.6</v>
      </c>
      <c r="I313" s="241">
        <v>12.7</v>
      </c>
      <c r="J313" s="241">
        <v>12.5</v>
      </c>
      <c r="K313" s="241">
        <v>12.1</v>
      </c>
      <c r="L313" s="241">
        <v>12</v>
      </c>
      <c r="M313" s="241">
        <v>11.6</v>
      </c>
      <c r="N313" s="241">
        <v>11</v>
      </c>
      <c r="O313" s="241">
        <v>10.200000000000001</v>
      </c>
      <c r="P313" s="241">
        <v>10.200000000000001</v>
      </c>
      <c r="Q313" s="241">
        <v>8.9</v>
      </c>
      <c r="R313" s="241">
        <v>7.9</v>
      </c>
      <c r="S313" s="241">
        <v>8.3000000000000007</v>
      </c>
      <c r="T313" s="241">
        <v>8.6</v>
      </c>
      <c r="U313" s="241">
        <v>8.8000000000000007</v>
      </c>
      <c r="V313" s="241">
        <v>9.3000000000000007</v>
      </c>
      <c r="W313" s="241">
        <v>9.2000000000000011</v>
      </c>
      <c r="X313" s="241">
        <v>9.1</v>
      </c>
      <c r="Y313" s="241">
        <v>8.8000000000000007</v>
      </c>
      <c r="Z313" s="235" t="str">
        <f t="shared" si="12"/>
        <v>Wednesday</v>
      </c>
      <c r="AA313" s="235" t="str">
        <f t="shared" si="13"/>
        <v>December</v>
      </c>
      <c r="AB313" s="235" t="s">
        <v>203</v>
      </c>
      <c r="AC313" s="242">
        <f t="shared" si="14"/>
        <v>10.574999999999999</v>
      </c>
      <c r="AD313" s="235">
        <f>VLOOKUP(A313,'[5]Daily LDZ Demand'!$A$5:$B$4752,2,FALSE)</f>
        <v>9.1999999999999993</v>
      </c>
      <c r="AF313" s="237"/>
      <c r="AG313"/>
      <c r="AH313"/>
    </row>
    <row r="314" spans="1:34" s="235" customFormat="1" x14ac:dyDescent="0.35">
      <c r="A314" s="240">
        <v>44546</v>
      </c>
      <c r="B314" s="241">
        <v>8.1999999999999993</v>
      </c>
      <c r="C314" s="241">
        <v>8.1</v>
      </c>
      <c r="D314" s="241">
        <v>8.6</v>
      </c>
      <c r="E314" s="241">
        <v>8.7000000000000011</v>
      </c>
      <c r="F314" s="241">
        <v>9.3000000000000007</v>
      </c>
      <c r="G314" s="241">
        <v>10.200000000000001</v>
      </c>
      <c r="H314" s="241">
        <v>11.5</v>
      </c>
      <c r="I314" s="241">
        <v>11.6</v>
      </c>
      <c r="J314" s="241">
        <v>11.2</v>
      </c>
      <c r="K314" s="241">
        <v>10.7</v>
      </c>
      <c r="L314" s="241">
        <v>9.9</v>
      </c>
      <c r="M314" s="241">
        <v>9.7000000000000011</v>
      </c>
      <c r="N314" s="241">
        <v>9.6</v>
      </c>
      <c r="O314" s="241">
        <v>9.2000000000000011</v>
      </c>
      <c r="P314" s="241">
        <v>9.2000000000000011</v>
      </c>
      <c r="Q314" s="241">
        <v>9.4</v>
      </c>
      <c r="R314" s="241">
        <v>8.9</v>
      </c>
      <c r="S314" s="241">
        <v>8.7000000000000011</v>
      </c>
      <c r="T314" s="241">
        <v>9.1</v>
      </c>
      <c r="U314" s="241">
        <v>9.2000000000000011</v>
      </c>
      <c r="V314" s="241">
        <v>9.1</v>
      </c>
      <c r="W314" s="241">
        <v>9.2000000000000011</v>
      </c>
      <c r="X314" s="241">
        <v>9.2000000000000011</v>
      </c>
      <c r="Y314" s="241">
        <v>9</v>
      </c>
      <c r="Z314" s="235" t="str">
        <f t="shared" si="12"/>
        <v>Thursday</v>
      </c>
      <c r="AA314" s="235" t="str">
        <f t="shared" si="13"/>
        <v>December</v>
      </c>
      <c r="AB314" s="235" t="s">
        <v>203</v>
      </c>
      <c r="AC314" s="242">
        <f t="shared" si="14"/>
        <v>9.4791666666666643</v>
      </c>
      <c r="AD314" s="235">
        <f>VLOOKUP(A314,'[5]Daily LDZ Demand'!$A$5:$B$4752,2,FALSE)</f>
        <v>9.8800000000000008</v>
      </c>
      <c r="AF314" s="237"/>
      <c r="AG314"/>
      <c r="AH314"/>
    </row>
    <row r="315" spans="1:34" s="235" customFormat="1" x14ac:dyDescent="0.35">
      <c r="A315" s="240">
        <v>44547</v>
      </c>
      <c r="B315" s="241">
        <v>9</v>
      </c>
      <c r="C315" s="241">
        <v>8.9</v>
      </c>
      <c r="D315" s="241">
        <v>8.9</v>
      </c>
      <c r="E315" s="241">
        <v>8.9</v>
      </c>
      <c r="F315" s="241">
        <v>9.5</v>
      </c>
      <c r="G315" s="241">
        <v>9.6</v>
      </c>
      <c r="H315" s="241">
        <v>9.5</v>
      </c>
      <c r="I315" s="241">
        <v>9.9</v>
      </c>
      <c r="J315" s="241">
        <v>9.8000000000000007</v>
      </c>
      <c r="K315" s="241">
        <v>9.5</v>
      </c>
      <c r="L315" s="241">
        <v>8.9</v>
      </c>
      <c r="M315" s="241">
        <v>6.7</v>
      </c>
      <c r="N315" s="241">
        <v>8.3000000000000007</v>
      </c>
      <c r="O315" s="241">
        <v>7.4</v>
      </c>
      <c r="P315" s="241">
        <v>6.8</v>
      </c>
      <c r="Q315" s="241">
        <v>7.1</v>
      </c>
      <c r="R315" s="241">
        <v>7.4</v>
      </c>
      <c r="S315" s="241">
        <v>7.4</v>
      </c>
      <c r="T315" s="241">
        <v>7.9</v>
      </c>
      <c r="U315" s="241">
        <v>8.3000000000000007</v>
      </c>
      <c r="V315" s="241">
        <v>8.3000000000000007</v>
      </c>
      <c r="W315" s="241">
        <v>8.1999999999999993</v>
      </c>
      <c r="X315" s="241">
        <v>8.4</v>
      </c>
      <c r="Y315" s="241">
        <v>8.3000000000000007</v>
      </c>
      <c r="Z315" s="235" t="str">
        <f t="shared" si="12"/>
        <v>Friday</v>
      </c>
      <c r="AA315" s="235" t="str">
        <f t="shared" si="13"/>
        <v>December</v>
      </c>
      <c r="AB315" s="235" t="s">
        <v>203</v>
      </c>
      <c r="AC315" s="242">
        <f t="shared" si="14"/>
        <v>8.4541666666666693</v>
      </c>
      <c r="AD315" s="235">
        <f>VLOOKUP(A315,'[5]Daily LDZ Demand'!$A$5:$B$4752,2,FALSE)</f>
        <v>10.86</v>
      </c>
      <c r="AF315" s="237"/>
      <c r="AG315"/>
      <c r="AH315"/>
    </row>
    <row r="316" spans="1:34" s="235" customFormat="1" x14ac:dyDescent="0.35">
      <c r="A316" s="240">
        <v>44550</v>
      </c>
      <c r="B316" s="241">
        <v>5.5</v>
      </c>
      <c r="C316" s="241">
        <v>5.5</v>
      </c>
      <c r="D316" s="241">
        <v>5.5</v>
      </c>
      <c r="E316" s="241">
        <v>5.5</v>
      </c>
      <c r="F316" s="241">
        <v>5.7</v>
      </c>
      <c r="G316" s="241">
        <v>5.9</v>
      </c>
      <c r="H316" s="241">
        <v>6.1</v>
      </c>
      <c r="I316" s="241">
        <v>6.5</v>
      </c>
      <c r="J316" s="241">
        <v>6.6</v>
      </c>
      <c r="K316" s="241">
        <v>6.9</v>
      </c>
      <c r="L316" s="241">
        <v>6.9</v>
      </c>
      <c r="M316" s="241">
        <v>6.9</v>
      </c>
      <c r="N316" s="241">
        <v>6.8</v>
      </c>
      <c r="O316" s="241">
        <v>6.5</v>
      </c>
      <c r="P316" s="241">
        <v>6.3</v>
      </c>
      <c r="Q316" s="241">
        <v>6</v>
      </c>
      <c r="R316" s="241">
        <v>6.1</v>
      </c>
      <c r="S316" s="241">
        <v>5.9</v>
      </c>
      <c r="T316" s="241">
        <v>6</v>
      </c>
      <c r="U316" s="241">
        <v>5.8</v>
      </c>
      <c r="V316" s="241">
        <v>5.6</v>
      </c>
      <c r="W316" s="241">
        <v>5.5</v>
      </c>
      <c r="X316" s="241">
        <v>5.5</v>
      </c>
      <c r="Y316" s="241">
        <v>5.2</v>
      </c>
      <c r="Z316" s="235" t="str">
        <f t="shared" si="12"/>
        <v>Monday</v>
      </c>
      <c r="AA316" s="235" t="str">
        <f t="shared" si="13"/>
        <v>December</v>
      </c>
      <c r="AB316" s="235" t="s">
        <v>203</v>
      </c>
      <c r="AC316" s="242">
        <f t="shared" si="14"/>
        <v>6.0291666666666659</v>
      </c>
      <c r="AD316" s="235">
        <f>VLOOKUP(A316,'[5]Daily LDZ Demand'!$A$5:$B$4752,2,FALSE)</f>
        <v>13.25</v>
      </c>
      <c r="AF316" s="237"/>
      <c r="AG316"/>
      <c r="AH316"/>
    </row>
    <row r="317" spans="1:34" s="235" customFormat="1" x14ac:dyDescent="0.35">
      <c r="A317" s="240">
        <v>44551</v>
      </c>
      <c r="B317" s="241">
        <v>4.9000000000000004</v>
      </c>
      <c r="C317" s="241">
        <v>4.8</v>
      </c>
      <c r="D317" s="241">
        <v>4.6000000000000005</v>
      </c>
      <c r="E317" s="241">
        <v>4.8</v>
      </c>
      <c r="F317" s="241">
        <v>5.8</v>
      </c>
      <c r="G317" s="241">
        <v>6</v>
      </c>
      <c r="H317" s="241">
        <v>6.2</v>
      </c>
      <c r="I317" s="241">
        <v>6.3</v>
      </c>
      <c r="J317" s="241">
        <v>6</v>
      </c>
      <c r="K317" s="241">
        <v>5.6</v>
      </c>
      <c r="L317" s="241">
        <v>5.5</v>
      </c>
      <c r="M317" s="241">
        <v>5</v>
      </c>
      <c r="N317" s="241">
        <v>4.2</v>
      </c>
      <c r="O317" s="241">
        <v>3.3</v>
      </c>
      <c r="P317" s="241">
        <v>3.2</v>
      </c>
      <c r="Q317" s="241">
        <v>3.2</v>
      </c>
      <c r="R317" s="241">
        <v>3.3</v>
      </c>
      <c r="S317" s="241">
        <v>1.5</v>
      </c>
      <c r="T317" s="241">
        <v>0.9</v>
      </c>
      <c r="U317" s="241">
        <v>-0.2</v>
      </c>
      <c r="V317" s="241">
        <v>0</v>
      </c>
      <c r="W317" s="241">
        <v>-0.5</v>
      </c>
      <c r="X317" s="241">
        <v>-0.7</v>
      </c>
      <c r="Y317" s="241">
        <v>1.6</v>
      </c>
      <c r="Z317" s="235" t="str">
        <f t="shared" si="12"/>
        <v>Tuesday</v>
      </c>
      <c r="AA317" s="235" t="str">
        <f t="shared" si="13"/>
        <v>December</v>
      </c>
      <c r="AB317" s="235" t="s">
        <v>203</v>
      </c>
      <c r="AC317" s="242">
        <f t="shared" si="14"/>
        <v>3.5541666666666667</v>
      </c>
      <c r="AD317" s="235">
        <f>VLOOKUP(A317,'[5]Daily LDZ Demand'!$A$5:$B$4752,2,FALSE)</f>
        <v>13.89</v>
      </c>
      <c r="AF317" s="237"/>
      <c r="AG317"/>
      <c r="AH317"/>
    </row>
    <row r="318" spans="1:34" s="235" customFormat="1" x14ac:dyDescent="0.35">
      <c r="A318" s="240">
        <v>44552</v>
      </c>
      <c r="B318" s="241">
        <v>1.3</v>
      </c>
      <c r="C318" s="241">
        <v>2.5</v>
      </c>
      <c r="D318" s="241">
        <v>3.6</v>
      </c>
      <c r="E318" s="241">
        <v>4.5</v>
      </c>
      <c r="F318" s="241">
        <v>5.6</v>
      </c>
      <c r="G318" s="241">
        <v>6.2</v>
      </c>
      <c r="H318" s="241">
        <v>6.5</v>
      </c>
      <c r="I318" s="241">
        <v>7.2</v>
      </c>
      <c r="J318" s="241">
        <v>7.3</v>
      </c>
      <c r="K318" s="241">
        <v>7</v>
      </c>
      <c r="L318" s="241">
        <v>6.8</v>
      </c>
      <c r="M318" s="241">
        <v>6.8</v>
      </c>
      <c r="N318" s="241">
        <v>6.5</v>
      </c>
      <c r="O318" s="241">
        <v>6.6</v>
      </c>
      <c r="P318" s="241">
        <v>5.9</v>
      </c>
      <c r="Q318" s="241">
        <v>6.4</v>
      </c>
      <c r="R318" s="241">
        <v>7</v>
      </c>
      <c r="S318" s="241">
        <v>7.4</v>
      </c>
      <c r="T318" s="241">
        <v>7.6</v>
      </c>
      <c r="U318" s="241">
        <v>8.5</v>
      </c>
      <c r="V318" s="241">
        <v>8.8000000000000007</v>
      </c>
      <c r="W318" s="241">
        <v>9.1</v>
      </c>
      <c r="X318" s="241">
        <v>9.4</v>
      </c>
      <c r="Y318" s="241">
        <v>9.4</v>
      </c>
      <c r="Z318" s="235" t="str">
        <f t="shared" si="12"/>
        <v>Wednesday</v>
      </c>
      <c r="AA318" s="235" t="str">
        <f t="shared" si="13"/>
        <v>December</v>
      </c>
      <c r="AB318" s="235" t="s">
        <v>203</v>
      </c>
      <c r="AC318" s="242">
        <f t="shared" si="14"/>
        <v>6.5791666666666666</v>
      </c>
      <c r="AD318" s="235">
        <f>VLOOKUP(A318,'[5]Daily LDZ Demand'!$A$5:$B$4752,2,FALSE)</f>
        <v>14.1</v>
      </c>
      <c r="AF318" s="237"/>
      <c r="AG318"/>
      <c r="AH318"/>
    </row>
    <row r="319" spans="1:34" s="235" customFormat="1" x14ac:dyDescent="0.35">
      <c r="A319" s="240">
        <v>44553</v>
      </c>
      <c r="B319" s="241">
        <v>9</v>
      </c>
      <c r="C319" s="241">
        <v>9</v>
      </c>
      <c r="D319" s="241">
        <v>9.1</v>
      </c>
      <c r="E319" s="241">
        <v>9.2000000000000011</v>
      </c>
      <c r="F319" s="241">
        <v>10.9</v>
      </c>
      <c r="G319" s="241">
        <v>11</v>
      </c>
      <c r="H319" s="241">
        <v>10.9</v>
      </c>
      <c r="I319" s="241">
        <v>11.5</v>
      </c>
      <c r="J319" s="241">
        <v>11.9</v>
      </c>
      <c r="K319" s="241">
        <v>12.3</v>
      </c>
      <c r="L319" s="241">
        <v>11.9</v>
      </c>
      <c r="M319" s="241">
        <v>10.200000000000001</v>
      </c>
      <c r="N319" s="241">
        <v>8.9</v>
      </c>
      <c r="O319" s="241">
        <v>7.8</v>
      </c>
      <c r="P319" s="241">
        <v>5.8</v>
      </c>
      <c r="Q319" s="241">
        <v>5.7</v>
      </c>
      <c r="R319" s="241">
        <v>6.3</v>
      </c>
      <c r="S319" s="241">
        <v>6.8</v>
      </c>
      <c r="T319" s="241">
        <v>6.3</v>
      </c>
      <c r="U319" s="241">
        <v>6.6</v>
      </c>
      <c r="V319" s="241">
        <v>4.6000000000000005</v>
      </c>
      <c r="W319" s="241">
        <v>5.8</v>
      </c>
      <c r="X319" s="241">
        <v>4.5</v>
      </c>
      <c r="Y319" s="241">
        <v>3.3</v>
      </c>
      <c r="Z319" s="235" t="str">
        <f t="shared" si="12"/>
        <v>Thursday</v>
      </c>
      <c r="AA319" s="235" t="str">
        <f t="shared" si="13"/>
        <v>December</v>
      </c>
      <c r="AB319" s="235" t="s">
        <v>203</v>
      </c>
      <c r="AC319" s="242">
        <f t="shared" si="14"/>
        <v>8.3041666666666689</v>
      </c>
      <c r="AD319" s="235">
        <f>VLOOKUP(A319,'[5]Daily LDZ Demand'!$A$5:$B$4752,2,FALSE)</f>
        <v>10.98</v>
      </c>
      <c r="AF319" s="237"/>
      <c r="AG319"/>
      <c r="AH319"/>
    </row>
    <row r="320" spans="1:34" s="235" customFormat="1" x14ac:dyDescent="0.35">
      <c r="A320" s="240">
        <v>44554</v>
      </c>
      <c r="B320" s="241">
        <v>5.4</v>
      </c>
      <c r="C320" s="241">
        <v>7.2</v>
      </c>
      <c r="D320" s="241">
        <v>7.2</v>
      </c>
      <c r="E320" s="241">
        <v>7.3</v>
      </c>
      <c r="F320" s="241">
        <v>9.1</v>
      </c>
      <c r="G320" s="241">
        <v>9.8000000000000007</v>
      </c>
      <c r="H320" s="241">
        <v>10.1</v>
      </c>
      <c r="I320" s="241">
        <v>10.4</v>
      </c>
      <c r="J320" s="241">
        <v>10.8</v>
      </c>
      <c r="K320" s="241">
        <v>11</v>
      </c>
      <c r="L320" s="241">
        <v>11.1</v>
      </c>
      <c r="M320" s="241">
        <v>10.6</v>
      </c>
      <c r="N320" s="241">
        <v>10.7</v>
      </c>
      <c r="O320" s="241">
        <v>10</v>
      </c>
      <c r="P320" s="241">
        <v>9.8000000000000007</v>
      </c>
      <c r="Q320" s="241">
        <v>9.1</v>
      </c>
      <c r="R320" s="241">
        <v>7.5</v>
      </c>
      <c r="S320" s="241">
        <v>6.5</v>
      </c>
      <c r="T320" s="241">
        <v>6.8</v>
      </c>
      <c r="U320" s="241">
        <v>6.2</v>
      </c>
      <c r="V320" s="241">
        <v>3.6</v>
      </c>
      <c r="W320" s="241">
        <v>2.8</v>
      </c>
      <c r="X320" s="241">
        <v>4.6000000000000005</v>
      </c>
      <c r="Y320" s="241">
        <v>6.6</v>
      </c>
      <c r="Z320" s="235" t="str">
        <f t="shared" si="12"/>
        <v>Friday</v>
      </c>
      <c r="AA320" s="235" t="str">
        <f t="shared" si="13"/>
        <v>December</v>
      </c>
      <c r="AB320" s="235" t="s">
        <v>203</v>
      </c>
      <c r="AC320" s="242">
        <f t="shared" si="14"/>
        <v>8.0916666666666668</v>
      </c>
      <c r="AD320" s="235">
        <f>VLOOKUP(A320,'[5]Daily LDZ Demand'!$A$5:$B$4752,2,FALSE)</f>
        <v>9.94</v>
      </c>
      <c r="AF320" s="237"/>
      <c r="AG320"/>
      <c r="AH320"/>
    </row>
    <row r="321" spans="1:34" s="235" customFormat="1" x14ac:dyDescent="0.35">
      <c r="A321" s="240">
        <v>44559</v>
      </c>
      <c r="B321" s="241">
        <v>10.3</v>
      </c>
      <c r="C321" s="241">
        <v>11.2</v>
      </c>
      <c r="D321" s="241">
        <v>12.8</v>
      </c>
      <c r="E321" s="241">
        <v>13.2</v>
      </c>
      <c r="F321" s="241">
        <v>14.2</v>
      </c>
      <c r="G321" s="241">
        <v>14.2</v>
      </c>
      <c r="H321" s="241">
        <v>14.5</v>
      </c>
      <c r="I321" s="241">
        <v>15</v>
      </c>
      <c r="J321" s="241">
        <v>14.8</v>
      </c>
      <c r="K321" s="241">
        <v>14.3</v>
      </c>
      <c r="L321" s="241">
        <v>13.8</v>
      </c>
      <c r="M321" s="241">
        <v>13.6</v>
      </c>
      <c r="N321" s="241">
        <v>13.8</v>
      </c>
      <c r="O321" s="241">
        <v>13</v>
      </c>
      <c r="P321" s="241">
        <v>12.8</v>
      </c>
      <c r="Q321" s="241">
        <v>13.8</v>
      </c>
      <c r="R321" s="241">
        <v>13.6</v>
      </c>
      <c r="S321" s="241">
        <v>13.8</v>
      </c>
      <c r="T321" s="241">
        <v>13.6</v>
      </c>
      <c r="U321" s="241">
        <v>13.5</v>
      </c>
      <c r="V321" s="241">
        <v>13.9</v>
      </c>
      <c r="W321" s="241">
        <v>13.9</v>
      </c>
      <c r="X321" s="241">
        <v>13.5</v>
      </c>
      <c r="Y321" s="241">
        <v>13.6</v>
      </c>
      <c r="Z321" s="235" t="str">
        <f t="shared" si="12"/>
        <v>Wednesday</v>
      </c>
      <c r="AA321" s="235" t="str">
        <f t="shared" si="13"/>
        <v>December</v>
      </c>
      <c r="AB321" s="235" t="s">
        <v>203</v>
      </c>
      <c r="AC321" s="242">
        <f t="shared" si="14"/>
        <v>13.529166666666669</v>
      </c>
      <c r="AD321" s="235">
        <f>VLOOKUP(A321,'[5]Daily LDZ Demand'!$A$5:$B$4752,2,FALSE)</f>
        <v>8.66</v>
      </c>
      <c r="AF321" s="237"/>
      <c r="AG321"/>
      <c r="AH321"/>
    </row>
    <row r="322" spans="1:34" s="235" customFormat="1" x14ac:dyDescent="0.35">
      <c r="A322" s="240">
        <v>44560</v>
      </c>
      <c r="B322" s="241">
        <v>13.3</v>
      </c>
      <c r="C322" s="241">
        <v>13.8</v>
      </c>
      <c r="D322" s="241">
        <v>14</v>
      </c>
      <c r="E322" s="241">
        <v>13.9</v>
      </c>
      <c r="F322" s="241">
        <v>13.6</v>
      </c>
      <c r="G322" s="241">
        <v>14.4</v>
      </c>
      <c r="H322" s="241">
        <v>14.5</v>
      </c>
      <c r="I322" s="241">
        <v>14</v>
      </c>
      <c r="J322" s="241">
        <v>13.9</v>
      </c>
      <c r="K322" s="241">
        <v>13.7</v>
      </c>
      <c r="L322" s="241">
        <v>13.6</v>
      </c>
      <c r="M322" s="241">
        <v>13.5</v>
      </c>
      <c r="N322" s="241">
        <v>13.5</v>
      </c>
      <c r="O322" s="241">
        <v>13.2</v>
      </c>
      <c r="P322" s="241">
        <v>13.1</v>
      </c>
      <c r="Q322" s="241">
        <v>13.5</v>
      </c>
      <c r="R322" s="241">
        <v>13.5</v>
      </c>
      <c r="S322" s="241">
        <v>13.4</v>
      </c>
      <c r="T322" s="241">
        <v>13.2</v>
      </c>
      <c r="U322" s="241">
        <v>13</v>
      </c>
      <c r="V322" s="241">
        <v>12.8</v>
      </c>
      <c r="W322" s="241">
        <v>12.9</v>
      </c>
      <c r="X322" s="241">
        <v>13.1</v>
      </c>
      <c r="Y322" s="241">
        <v>12.8</v>
      </c>
      <c r="Z322" s="235" t="str">
        <f t="shared" si="12"/>
        <v>Thursday</v>
      </c>
      <c r="AA322" s="235" t="str">
        <f t="shared" si="13"/>
        <v>December</v>
      </c>
      <c r="AB322" s="235" t="s">
        <v>203</v>
      </c>
      <c r="AC322" s="242">
        <f t="shared" si="14"/>
        <v>13.508333333333333</v>
      </c>
      <c r="AD322" s="235">
        <f>VLOOKUP(A322,'[5]Daily LDZ Demand'!$A$5:$B$4752,2,FALSE)</f>
        <v>7.71</v>
      </c>
      <c r="AF322" s="237"/>
      <c r="AG322"/>
      <c r="AH322"/>
    </row>
    <row r="323" spans="1:34" s="235" customFormat="1" x14ac:dyDescent="0.35">
      <c r="A323" s="240">
        <v>44561</v>
      </c>
      <c r="B323" s="241">
        <v>12.4</v>
      </c>
      <c r="C323" s="241">
        <v>12.9</v>
      </c>
      <c r="D323" s="241">
        <v>13</v>
      </c>
      <c r="E323" s="241">
        <v>13.2</v>
      </c>
      <c r="F323" s="241">
        <v>13.5</v>
      </c>
      <c r="G323" s="241">
        <v>14.2</v>
      </c>
      <c r="H323" s="241">
        <v>14.5</v>
      </c>
      <c r="I323" s="241">
        <v>15.1</v>
      </c>
      <c r="J323" s="241">
        <v>14.2</v>
      </c>
      <c r="K323" s="241">
        <v>13.6</v>
      </c>
      <c r="L323" s="241">
        <v>13.9</v>
      </c>
      <c r="M323" s="241">
        <v>12.8</v>
      </c>
      <c r="N323" s="241">
        <v>12.9</v>
      </c>
      <c r="O323" s="241">
        <v>12.6</v>
      </c>
      <c r="P323" s="241">
        <v>12.5</v>
      </c>
      <c r="Q323" s="241">
        <v>13.1</v>
      </c>
      <c r="R323" s="241">
        <v>13.6</v>
      </c>
      <c r="S323" s="241">
        <v>13.9</v>
      </c>
      <c r="T323" s="241">
        <v>13.7</v>
      </c>
      <c r="U323" s="241">
        <v>13.2</v>
      </c>
      <c r="V323" s="241">
        <v>13.2</v>
      </c>
      <c r="W323" s="241">
        <v>12.9</v>
      </c>
      <c r="X323" s="241">
        <v>13.1</v>
      </c>
      <c r="Y323" s="241">
        <v>13.3</v>
      </c>
      <c r="Z323" s="235" t="str">
        <f t="shared" si="12"/>
        <v>Friday</v>
      </c>
      <c r="AA323" s="235" t="str">
        <f t="shared" si="13"/>
        <v>December</v>
      </c>
      <c r="AB323" s="235" t="s">
        <v>203</v>
      </c>
      <c r="AC323" s="242">
        <f t="shared" si="14"/>
        <v>13.387500000000001</v>
      </c>
      <c r="AD323" s="235">
        <f>VLOOKUP(A323,'[5]Daily LDZ Demand'!$A$5:$B$4752,2,FALSE)</f>
        <v>7.32</v>
      </c>
      <c r="AF323" s="237"/>
      <c r="AG323"/>
      <c r="AH323"/>
    </row>
    <row r="324" spans="1:34" s="235" customFormat="1" x14ac:dyDescent="0.35">
      <c r="A324" s="240">
        <v>44565</v>
      </c>
      <c r="B324" s="241">
        <v>7.9</v>
      </c>
      <c r="C324" s="241">
        <v>6.7</v>
      </c>
      <c r="D324" s="241">
        <v>6.4</v>
      </c>
      <c r="E324" s="241">
        <v>4.4000000000000004</v>
      </c>
      <c r="F324" s="241">
        <v>4.2</v>
      </c>
      <c r="G324" s="241">
        <v>4.2</v>
      </c>
      <c r="H324" s="241">
        <v>4.0999999999999996</v>
      </c>
      <c r="I324" s="241">
        <v>5.4</v>
      </c>
      <c r="J324" s="241">
        <v>5.2</v>
      </c>
      <c r="K324" s="241">
        <v>5.5</v>
      </c>
      <c r="L324" s="241">
        <v>5.4</v>
      </c>
      <c r="M324" s="241">
        <v>2.3000000000000003</v>
      </c>
      <c r="N324" s="241">
        <v>4</v>
      </c>
      <c r="O324" s="241">
        <v>3.4</v>
      </c>
      <c r="P324" s="241">
        <v>2.9</v>
      </c>
      <c r="Q324" s="241">
        <v>2.8</v>
      </c>
      <c r="R324" s="241">
        <v>2</v>
      </c>
      <c r="S324" s="241">
        <v>2.1</v>
      </c>
      <c r="T324" s="241">
        <v>1.3</v>
      </c>
      <c r="U324" s="241">
        <v>2.8</v>
      </c>
      <c r="V324" s="241">
        <v>3.7</v>
      </c>
      <c r="W324" s="241">
        <v>3.4</v>
      </c>
      <c r="X324" s="241">
        <v>3.9</v>
      </c>
      <c r="Y324" s="241">
        <v>3.4</v>
      </c>
      <c r="Z324" s="235" t="str">
        <f t="shared" si="12"/>
        <v>Tuesday</v>
      </c>
      <c r="AA324" s="235" t="str">
        <f t="shared" si="13"/>
        <v>January</v>
      </c>
      <c r="AB324" s="235" t="s">
        <v>203</v>
      </c>
      <c r="AC324" s="242">
        <f t="shared" si="14"/>
        <v>4.0583333333333336</v>
      </c>
      <c r="AD324" s="235">
        <f>VLOOKUP(A324,'[5]Daily LDZ Demand'!$A$5:$B$4752,2,FALSE)</f>
        <v>13</v>
      </c>
      <c r="AF324" s="237"/>
      <c r="AG324"/>
      <c r="AH324"/>
    </row>
    <row r="325" spans="1:34" s="235" customFormat="1" x14ac:dyDescent="0.35">
      <c r="A325" s="240">
        <v>44566</v>
      </c>
      <c r="B325" s="241">
        <v>2.9</v>
      </c>
      <c r="C325" s="241">
        <v>2.1</v>
      </c>
      <c r="D325" s="241">
        <v>2.9</v>
      </c>
      <c r="E325" s="241">
        <v>2.7</v>
      </c>
      <c r="F325" s="241">
        <v>5.1000000000000005</v>
      </c>
      <c r="G325" s="241">
        <v>6.1</v>
      </c>
      <c r="H325" s="241">
        <v>6.9</v>
      </c>
      <c r="I325" s="241">
        <v>6.7</v>
      </c>
      <c r="J325" s="241">
        <v>6.6</v>
      </c>
      <c r="K325" s="241">
        <v>6.6</v>
      </c>
      <c r="L325" s="241">
        <v>4.8</v>
      </c>
      <c r="M325" s="241">
        <v>4.2</v>
      </c>
      <c r="N325" s="241">
        <v>1.8</v>
      </c>
      <c r="O325" s="241">
        <v>2.2000000000000002</v>
      </c>
      <c r="P325" s="241">
        <v>2.5</v>
      </c>
      <c r="Q325" s="241">
        <v>0.1</v>
      </c>
      <c r="R325" s="241">
        <v>-1</v>
      </c>
      <c r="S325" s="241">
        <v>-2.2000000000000002</v>
      </c>
      <c r="T325" s="241">
        <v>-2.3000000000000003</v>
      </c>
      <c r="U325" s="241">
        <v>-2.4</v>
      </c>
      <c r="V325" s="241">
        <v>-2.5</v>
      </c>
      <c r="W325" s="241">
        <v>-1.7</v>
      </c>
      <c r="X325" s="241">
        <v>-0.4</v>
      </c>
      <c r="Y325" s="241">
        <v>-0.3</v>
      </c>
      <c r="Z325" s="235" t="str">
        <f t="shared" ref="Z325:Z388" si="15">TEXT(A325,"dddd")</f>
        <v>Wednesday</v>
      </c>
      <c r="AA325" s="235" t="str">
        <f t="shared" ref="AA325:AA388" si="16">TEXT(A325,"mmmm")</f>
        <v>January</v>
      </c>
      <c r="AB325" s="235" t="s">
        <v>203</v>
      </c>
      <c r="AC325" s="242">
        <f t="shared" ref="AC325:AC388" si="17">AVERAGE(B325:Y325)</f>
        <v>2.1416666666666671</v>
      </c>
      <c r="AD325" s="235">
        <f>VLOOKUP(A325,'[5]Daily LDZ Demand'!$A$5:$B$4752,2,FALSE)</f>
        <v>14.43</v>
      </c>
      <c r="AF325" s="237"/>
      <c r="AG325"/>
      <c r="AH325"/>
    </row>
    <row r="326" spans="1:34" s="235" customFormat="1" x14ac:dyDescent="0.35">
      <c r="A326" s="240">
        <v>44567</v>
      </c>
      <c r="B326" s="241">
        <v>-1.1000000000000001</v>
      </c>
      <c r="C326" s="241">
        <v>-0.3</v>
      </c>
      <c r="D326" s="241">
        <v>0.7</v>
      </c>
      <c r="E326" s="241">
        <v>1.8</v>
      </c>
      <c r="F326" s="241">
        <v>3.8</v>
      </c>
      <c r="G326" s="241">
        <v>5.7</v>
      </c>
      <c r="H326" s="241">
        <v>7.9</v>
      </c>
      <c r="I326" s="241">
        <v>7.7</v>
      </c>
      <c r="J326" s="241">
        <v>7.4</v>
      </c>
      <c r="K326" s="241">
        <v>7.7</v>
      </c>
      <c r="L326" s="241">
        <v>8</v>
      </c>
      <c r="M326" s="241">
        <v>8.7000000000000011</v>
      </c>
      <c r="N326" s="241">
        <v>8.1</v>
      </c>
      <c r="O326" s="241">
        <v>7.6</v>
      </c>
      <c r="P326" s="241">
        <v>7.7</v>
      </c>
      <c r="Q326" s="241">
        <v>6.4</v>
      </c>
      <c r="R326" s="241">
        <v>6.3</v>
      </c>
      <c r="S326" s="241">
        <v>5.2</v>
      </c>
      <c r="T326" s="241">
        <v>5.3</v>
      </c>
      <c r="U326" s="241">
        <v>5.1000000000000005</v>
      </c>
      <c r="V326" s="241">
        <v>4.7</v>
      </c>
      <c r="W326" s="241">
        <v>4</v>
      </c>
      <c r="X326" s="241">
        <v>3.6</v>
      </c>
      <c r="Y326" s="241">
        <v>4.2</v>
      </c>
      <c r="Z326" s="235" t="str">
        <f t="shared" si="15"/>
        <v>Thursday</v>
      </c>
      <c r="AA326" s="235" t="str">
        <f t="shared" si="16"/>
        <v>January</v>
      </c>
      <c r="AB326" s="235" t="s">
        <v>203</v>
      </c>
      <c r="AC326" s="242">
        <f t="shared" si="17"/>
        <v>5.2583333333333337</v>
      </c>
      <c r="AD326" s="235">
        <f>VLOOKUP(A326,'[5]Daily LDZ Demand'!$A$5:$B$4752,2,FALSE)</f>
        <v>15.04</v>
      </c>
      <c r="AF326" s="237"/>
      <c r="AG326"/>
      <c r="AH326"/>
    </row>
    <row r="327" spans="1:34" s="235" customFormat="1" x14ac:dyDescent="0.35">
      <c r="A327" s="240">
        <v>44568</v>
      </c>
      <c r="B327" s="241">
        <v>4.3</v>
      </c>
      <c r="C327" s="241">
        <v>5.1000000000000005</v>
      </c>
      <c r="D327" s="241">
        <v>2.8</v>
      </c>
      <c r="E327" s="241">
        <v>2.6</v>
      </c>
      <c r="F327" s="241">
        <v>4.0999999999999996</v>
      </c>
      <c r="G327" s="241">
        <v>4.9000000000000004</v>
      </c>
      <c r="H327" s="241">
        <v>6.3</v>
      </c>
      <c r="I327" s="241">
        <v>6.1</v>
      </c>
      <c r="J327" s="241">
        <v>3.8</v>
      </c>
      <c r="K327" s="241">
        <v>3.1</v>
      </c>
      <c r="L327" s="241">
        <v>3.2</v>
      </c>
      <c r="M327" s="241">
        <v>2</v>
      </c>
      <c r="N327" s="241">
        <v>1.5</v>
      </c>
      <c r="O327" s="241">
        <v>2</v>
      </c>
      <c r="P327" s="241">
        <v>1.1000000000000001</v>
      </c>
      <c r="Q327" s="241">
        <v>1.3</v>
      </c>
      <c r="R327" s="241">
        <v>1.2</v>
      </c>
      <c r="S327" s="241">
        <v>0.8</v>
      </c>
      <c r="T327" s="241">
        <v>1.8</v>
      </c>
      <c r="U327" s="241">
        <v>4</v>
      </c>
      <c r="V327" s="241">
        <v>5.7</v>
      </c>
      <c r="W327" s="241">
        <v>6</v>
      </c>
      <c r="X327" s="241">
        <v>6.9</v>
      </c>
      <c r="Y327" s="241">
        <v>8.1999999999999993</v>
      </c>
      <c r="Z327" s="235" t="str">
        <f t="shared" si="15"/>
        <v>Friday</v>
      </c>
      <c r="AA327" s="235" t="str">
        <f t="shared" si="16"/>
        <v>January</v>
      </c>
      <c r="AB327" s="235" t="s">
        <v>203</v>
      </c>
      <c r="AC327" s="242">
        <f t="shared" si="17"/>
        <v>3.6999999999999997</v>
      </c>
      <c r="AD327" s="235">
        <f>VLOOKUP(A327,'[5]Daily LDZ Demand'!$A$5:$B$4752,2,FALSE)</f>
        <v>14.97</v>
      </c>
      <c r="AF327" s="237"/>
      <c r="AG327"/>
      <c r="AH327"/>
    </row>
    <row r="328" spans="1:34" s="235" customFormat="1" x14ac:dyDescent="0.35">
      <c r="A328" s="240">
        <v>44571</v>
      </c>
      <c r="B328" s="241">
        <v>5.9</v>
      </c>
      <c r="C328" s="241">
        <v>6.2</v>
      </c>
      <c r="D328" s="241">
        <v>6.2</v>
      </c>
      <c r="E328" s="241">
        <v>7.1</v>
      </c>
      <c r="F328" s="241">
        <v>7.7</v>
      </c>
      <c r="G328" s="241">
        <v>8.4</v>
      </c>
      <c r="H328" s="241">
        <v>9.3000000000000007</v>
      </c>
      <c r="I328" s="241">
        <v>9.8000000000000007</v>
      </c>
      <c r="J328" s="241">
        <v>11</v>
      </c>
      <c r="K328" s="241">
        <v>10.4</v>
      </c>
      <c r="L328" s="241">
        <v>10.3</v>
      </c>
      <c r="M328" s="241">
        <v>10</v>
      </c>
      <c r="N328" s="241">
        <v>10.1</v>
      </c>
      <c r="O328" s="241">
        <v>9.9</v>
      </c>
      <c r="P328" s="241">
        <v>9.8000000000000007</v>
      </c>
      <c r="Q328" s="241">
        <v>9.7000000000000011</v>
      </c>
      <c r="R328" s="241">
        <v>8.5</v>
      </c>
      <c r="S328" s="241">
        <v>8.4</v>
      </c>
      <c r="T328" s="241">
        <v>7.7</v>
      </c>
      <c r="U328" s="241">
        <v>7.3</v>
      </c>
      <c r="V328" s="241">
        <v>6.1</v>
      </c>
      <c r="W328" s="241">
        <v>7.8</v>
      </c>
      <c r="X328" s="241">
        <v>7.8</v>
      </c>
      <c r="Y328" s="241">
        <v>8.1999999999999993</v>
      </c>
      <c r="Z328" s="235" t="str">
        <f t="shared" si="15"/>
        <v>Monday</v>
      </c>
      <c r="AA328" s="235" t="str">
        <f t="shared" si="16"/>
        <v>January</v>
      </c>
      <c r="AB328" s="235" t="s">
        <v>203</v>
      </c>
      <c r="AC328" s="242">
        <f t="shared" si="17"/>
        <v>8.4833333333333325</v>
      </c>
      <c r="AD328" s="235">
        <f>VLOOKUP(A328,'[5]Daily LDZ Demand'!$A$5:$B$4752,2,FALSE)</f>
        <v>12.1</v>
      </c>
      <c r="AF328" s="237"/>
      <c r="AG328"/>
      <c r="AH328"/>
    </row>
    <row r="329" spans="1:34" s="235" customFormat="1" x14ac:dyDescent="0.35">
      <c r="A329" s="240">
        <v>44572</v>
      </c>
      <c r="B329" s="241">
        <v>8.3000000000000007</v>
      </c>
      <c r="C329" s="241">
        <v>8.4</v>
      </c>
      <c r="D329" s="241">
        <v>8.8000000000000007</v>
      </c>
      <c r="E329" s="241">
        <v>9.4</v>
      </c>
      <c r="F329" s="241">
        <v>10</v>
      </c>
      <c r="G329" s="241">
        <v>10.7</v>
      </c>
      <c r="H329" s="241">
        <v>11.3</v>
      </c>
      <c r="I329" s="241">
        <v>11.2</v>
      </c>
      <c r="J329" s="241">
        <v>11.2</v>
      </c>
      <c r="K329" s="241">
        <v>11</v>
      </c>
      <c r="L329" s="241">
        <v>10.6</v>
      </c>
      <c r="M329" s="241">
        <v>10.1</v>
      </c>
      <c r="N329" s="241">
        <v>9.6</v>
      </c>
      <c r="O329" s="241">
        <v>9.3000000000000007</v>
      </c>
      <c r="P329" s="241">
        <v>8.5</v>
      </c>
      <c r="Q329" s="241">
        <v>7.5</v>
      </c>
      <c r="R329" s="241">
        <v>7.1</v>
      </c>
      <c r="S329" s="241">
        <v>5.1000000000000005</v>
      </c>
      <c r="T329" s="241">
        <v>4</v>
      </c>
      <c r="U329" s="241">
        <v>4.3</v>
      </c>
      <c r="V329" s="241">
        <v>3.1</v>
      </c>
      <c r="W329" s="241">
        <v>1.3</v>
      </c>
      <c r="X329" s="241">
        <v>1.1000000000000001</v>
      </c>
      <c r="Y329" s="241">
        <v>1.4</v>
      </c>
      <c r="Z329" s="235" t="str">
        <f t="shared" si="15"/>
        <v>Tuesday</v>
      </c>
      <c r="AA329" s="235" t="str">
        <f t="shared" si="16"/>
        <v>January</v>
      </c>
      <c r="AB329" s="235" t="s">
        <v>203</v>
      </c>
      <c r="AC329" s="242">
        <f t="shared" si="17"/>
        <v>7.6375000000000002</v>
      </c>
      <c r="AD329" s="235">
        <f>VLOOKUP(A329,'[5]Daily LDZ Demand'!$A$5:$B$4752,2,FALSE)</f>
        <v>11.22</v>
      </c>
      <c r="AF329" s="237"/>
      <c r="AG329"/>
      <c r="AH329"/>
    </row>
    <row r="330" spans="1:34" s="235" customFormat="1" x14ac:dyDescent="0.35">
      <c r="A330" s="240">
        <v>44573</v>
      </c>
      <c r="B330" s="241">
        <v>-0.3</v>
      </c>
      <c r="C330" s="241">
        <v>-0.8</v>
      </c>
      <c r="D330" s="241">
        <v>-2.1</v>
      </c>
      <c r="E330" s="241">
        <v>-1.6</v>
      </c>
      <c r="F330" s="241">
        <v>0.6</v>
      </c>
      <c r="G330" s="241">
        <v>1.3</v>
      </c>
      <c r="H330" s="241">
        <v>2.1</v>
      </c>
      <c r="I330" s="241">
        <v>3.5</v>
      </c>
      <c r="J330" s="241">
        <v>4.2</v>
      </c>
      <c r="K330" s="241">
        <v>4.4000000000000004</v>
      </c>
      <c r="L330" s="241">
        <v>3.4</v>
      </c>
      <c r="M330" s="241">
        <v>1.6</v>
      </c>
      <c r="N330" s="241">
        <v>0</v>
      </c>
      <c r="O330" s="241">
        <v>0</v>
      </c>
      <c r="P330" s="241">
        <v>-0.7</v>
      </c>
      <c r="Q330" s="241">
        <v>-1</v>
      </c>
      <c r="R330" s="241">
        <v>-1.4</v>
      </c>
      <c r="S330" s="241">
        <v>-1.4</v>
      </c>
      <c r="T330" s="241">
        <v>-1.6</v>
      </c>
      <c r="U330" s="241">
        <v>-1.4</v>
      </c>
      <c r="V330" s="241">
        <v>-1.6</v>
      </c>
      <c r="W330" s="241">
        <v>-1.2</v>
      </c>
      <c r="X330" s="241">
        <v>-1.3</v>
      </c>
      <c r="Y330" s="241">
        <v>-2.4</v>
      </c>
      <c r="Z330" s="235" t="str">
        <f t="shared" si="15"/>
        <v>Wednesday</v>
      </c>
      <c r="AA330" s="235" t="str">
        <f t="shared" si="16"/>
        <v>January</v>
      </c>
      <c r="AB330" s="235" t="s">
        <v>203</v>
      </c>
      <c r="AC330" s="242">
        <f t="shared" si="17"/>
        <v>9.5833333333333381E-2</v>
      </c>
      <c r="AD330" s="235">
        <f>VLOOKUP(A330,'[5]Daily LDZ Demand'!$A$5:$B$4752,2,FALSE)</f>
        <v>13.74</v>
      </c>
      <c r="AF330" s="237"/>
      <c r="AG330"/>
      <c r="AH330"/>
    </row>
    <row r="331" spans="1:34" s="235" customFormat="1" x14ac:dyDescent="0.35">
      <c r="A331" s="240">
        <v>44574</v>
      </c>
      <c r="B331" s="241">
        <v>-2.6</v>
      </c>
      <c r="C331" s="241">
        <v>-2.7</v>
      </c>
      <c r="D331" s="241">
        <v>-3</v>
      </c>
      <c r="E331" s="241">
        <v>-2.5</v>
      </c>
      <c r="F331" s="241">
        <v>-0.7</v>
      </c>
      <c r="G331" s="241">
        <v>2.3000000000000003</v>
      </c>
      <c r="H331" s="241">
        <v>3.2</v>
      </c>
      <c r="I331" s="241">
        <v>6</v>
      </c>
      <c r="J331" s="241">
        <v>9</v>
      </c>
      <c r="K331" s="241">
        <v>8.3000000000000007</v>
      </c>
      <c r="L331" s="241">
        <v>7.6</v>
      </c>
      <c r="M331" s="241">
        <v>5</v>
      </c>
      <c r="N331" s="241">
        <v>3.2</v>
      </c>
      <c r="O331" s="241">
        <v>1</v>
      </c>
      <c r="P331" s="241">
        <v>0.3</v>
      </c>
      <c r="Q331" s="241">
        <v>-0.4</v>
      </c>
      <c r="R331" s="241">
        <v>-1.6</v>
      </c>
      <c r="S331" s="241">
        <v>-1.2</v>
      </c>
      <c r="T331" s="241">
        <v>-1.3</v>
      </c>
      <c r="U331" s="241">
        <v>-2.1</v>
      </c>
      <c r="V331" s="241">
        <v>-2.2000000000000002</v>
      </c>
      <c r="W331" s="241">
        <v>-2.8</v>
      </c>
      <c r="X331" s="241">
        <v>-2.7</v>
      </c>
      <c r="Y331" s="241">
        <v>-2</v>
      </c>
      <c r="Z331" s="235" t="str">
        <f t="shared" si="15"/>
        <v>Thursday</v>
      </c>
      <c r="AA331" s="235" t="str">
        <f t="shared" si="16"/>
        <v>January</v>
      </c>
      <c r="AB331" s="235" t="s">
        <v>203</v>
      </c>
      <c r="AC331" s="242">
        <f t="shared" si="17"/>
        <v>0.75416666666666654</v>
      </c>
      <c r="AD331" s="235">
        <f>VLOOKUP(A331,'[5]Daily LDZ Demand'!$A$5:$B$4752,2,FALSE)</f>
        <v>14.63</v>
      </c>
      <c r="AF331" s="237"/>
      <c r="AG331"/>
      <c r="AH331"/>
    </row>
    <row r="332" spans="1:34" s="235" customFormat="1" x14ac:dyDescent="0.35">
      <c r="A332" s="240">
        <v>44575</v>
      </c>
      <c r="B332" s="241">
        <v>-1.4</v>
      </c>
      <c r="C332" s="241">
        <v>-2</v>
      </c>
      <c r="D332" s="241">
        <v>-2.4</v>
      </c>
      <c r="E332" s="241">
        <v>-2.7</v>
      </c>
      <c r="F332" s="241">
        <v>-1.4</v>
      </c>
      <c r="G332" s="241">
        <v>-0.3</v>
      </c>
      <c r="H332" s="241">
        <v>2.8</v>
      </c>
      <c r="I332" s="241">
        <v>5.8</v>
      </c>
      <c r="J332" s="241">
        <v>7.6</v>
      </c>
      <c r="K332" s="241">
        <v>8.7000000000000011</v>
      </c>
      <c r="L332" s="241">
        <v>7.7</v>
      </c>
      <c r="M332" s="241">
        <v>6.2</v>
      </c>
      <c r="N332" s="241">
        <v>4.2</v>
      </c>
      <c r="O332" s="241">
        <v>2.8</v>
      </c>
      <c r="P332" s="241">
        <v>2.6</v>
      </c>
      <c r="Q332" s="241">
        <v>0.3</v>
      </c>
      <c r="R332" s="241">
        <v>0.8</v>
      </c>
      <c r="S332" s="241">
        <v>0.5</v>
      </c>
      <c r="T332" s="241">
        <v>-0.9</v>
      </c>
      <c r="U332" s="241">
        <v>-0.2</v>
      </c>
      <c r="V332" s="241">
        <v>1.1000000000000001</v>
      </c>
      <c r="W332" s="241">
        <v>2.6</v>
      </c>
      <c r="X332" s="241">
        <v>1.4</v>
      </c>
      <c r="Y332" s="241">
        <v>0</v>
      </c>
      <c r="Z332" s="235" t="str">
        <f t="shared" si="15"/>
        <v>Friday</v>
      </c>
      <c r="AA332" s="235" t="str">
        <f t="shared" si="16"/>
        <v>January</v>
      </c>
      <c r="AB332" s="235" t="s">
        <v>203</v>
      </c>
      <c r="AC332" s="242">
        <f t="shared" si="17"/>
        <v>1.8249999999999995</v>
      </c>
      <c r="AD332" s="235">
        <f>VLOOKUP(A332,'[5]Daily LDZ Demand'!$A$5:$B$4752,2,FALSE)</f>
        <v>14.8</v>
      </c>
      <c r="AF332" s="237"/>
      <c r="AG332"/>
      <c r="AH332"/>
    </row>
    <row r="333" spans="1:34" s="235" customFormat="1" x14ac:dyDescent="0.35">
      <c r="A333" s="240">
        <v>44578</v>
      </c>
      <c r="B333" s="241">
        <v>-0.7</v>
      </c>
      <c r="C333" s="241">
        <v>-2.1</v>
      </c>
      <c r="D333" s="241">
        <v>-2.2000000000000002</v>
      </c>
      <c r="E333" s="241">
        <v>-2.2000000000000002</v>
      </c>
      <c r="F333" s="241">
        <v>0.5</v>
      </c>
      <c r="G333" s="241">
        <v>3.5</v>
      </c>
      <c r="H333" s="241">
        <v>4.7</v>
      </c>
      <c r="I333" s="241">
        <v>6.5</v>
      </c>
      <c r="J333" s="241">
        <v>8</v>
      </c>
      <c r="K333" s="241">
        <v>8.1</v>
      </c>
      <c r="L333" s="241">
        <v>7.8</v>
      </c>
      <c r="M333" s="241">
        <v>4.5</v>
      </c>
      <c r="N333" s="241">
        <v>1.8</v>
      </c>
      <c r="O333" s="241">
        <v>1.2</v>
      </c>
      <c r="P333" s="241">
        <v>0.2</v>
      </c>
      <c r="Q333" s="241">
        <v>-0.8</v>
      </c>
      <c r="R333" s="241">
        <v>-1.3</v>
      </c>
      <c r="S333" s="241">
        <v>-1.6</v>
      </c>
      <c r="T333" s="241">
        <v>-2.2000000000000002</v>
      </c>
      <c r="U333" s="241">
        <v>-2.6</v>
      </c>
      <c r="V333" s="241">
        <v>-2.7</v>
      </c>
      <c r="W333" s="241">
        <v>-3.4</v>
      </c>
      <c r="X333" s="241">
        <v>-3.3</v>
      </c>
      <c r="Y333" s="241">
        <v>-2.8</v>
      </c>
      <c r="Z333" s="235" t="str">
        <f t="shared" si="15"/>
        <v>Monday</v>
      </c>
      <c r="AA333" s="235" t="str">
        <f t="shared" si="16"/>
        <v>January</v>
      </c>
      <c r="AB333" s="235" t="s">
        <v>203</v>
      </c>
      <c r="AC333" s="242">
        <f t="shared" si="17"/>
        <v>0.78750000000000042</v>
      </c>
      <c r="AD333" s="235">
        <f>VLOOKUP(A333,'[5]Daily LDZ Demand'!$A$5:$B$4752,2,FALSE)</f>
        <v>14.49</v>
      </c>
      <c r="AF333" s="237"/>
      <c r="AG333"/>
      <c r="AH333"/>
    </row>
    <row r="334" spans="1:34" s="235" customFormat="1" x14ac:dyDescent="0.35">
      <c r="A334" s="240">
        <v>44579</v>
      </c>
      <c r="B334" s="241">
        <v>-3</v>
      </c>
      <c r="C334" s="241">
        <v>-3.4</v>
      </c>
      <c r="D334" s="241">
        <v>-1.5</v>
      </c>
      <c r="E334" s="241">
        <v>-0.1</v>
      </c>
      <c r="F334" s="241">
        <v>1</v>
      </c>
      <c r="G334" s="241">
        <v>6.5</v>
      </c>
      <c r="H334" s="241">
        <v>7.2</v>
      </c>
      <c r="I334" s="241">
        <v>8.5</v>
      </c>
      <c r="J334" s="241">
        <v>9.3000000000000007</v>
      </c>
      <c r="K334" s="241">
        <v>8.3000000000000007</v>
      </c>
      <c r="L334" s="241">
        <v>7.3</v>
      </c>
      <c r="M334" s="241">
        <v>5.6</v>
      </c>
      <c r="N334" s="241">
        <v>5.4</v>
      </c>
      <c r="O334" s="241">
        <v>5.2</v>
      </c>
      <c r="P334" s="241">
        <v>3.9</v>
      </c>
      <c r="Q334" s="241">
        <v>2</v>
      </c>
      <c r="R334" s="241">
        <v>0.2</v>
      </c>
      <c r="S334" s="241">
        <v>0.5</v>
      </c>
      <c r="T334" s="241">
        <v>1.8</v>
      </c>
      <c r="U334" s="241">
        <v>2.3000000000000003</v>
      </c>
      <c r="V334" s="241">
        <v>2.9</v>
      </c>
      <c r="W334" s="241">
        <v>3.1</v>
      </c>
      <c r="X334" s="241">
        <v>3.2</v>
      </c>
      <c r="Y334" s="241">
        <v>3.7</v>
      </c>
      <c r="Z334" s="235" t="str">
        <f t="shared" si="15"/>
        <v>Tuesday</v>
      </c>
      <c r="AA334" s="235" t="str">
        <f t="shared" si="16"/>
        <v>January</v>
      </c>
      <c r="AB334" s="235" t="s">
        <v>203</v>
      </c>
      <c r="AC334" s="242">
        <f t="shared" si="17"/>
        <v>3.3291666666666671</v>
      </c>
      <c r="AD334" s="235">
        <f>VLOOKUP(A334,'[5]Daily LDZ Demand'!$A$5:$B$4752,2,FALSE)</f>
        <v>15.03</v>
      </c>
      <c r="AF334" s="237"/>
      <c r="AG334"/>
      <c r="AH334"/>
    </row>
    <row r="335" spans="1:34" s="235" customFormat="1" x14ac:dyDescent="0.35">
      <c r="A335" s="240">
        <v>44580</v>
      </c>
      <c r="B335" s="241">
        <v>4</v>
      </c>
      <c r="C335" s="241">
        <v>4.7</v>
      </c>
      <c r="D335" s="241">
        <v>5.5</v>
      </c>
      <c r="E335" s="241">
        <v>5.8</v>
      </c>
      <c r="F335" s="241">
        <v>6.8</v>
      </c>
      <c r="G335" s="241">
        <v>7.8</v>
      </c>
      <c r="H335" s="241">
        <v>9.6</v>
      </c>
      <c r="I335" s="241">
        <v>10.4</v>
      </c>
      <c r="J335" s="241">
        <v>10.4</v>
      </c>
      <c r="K335" s="241">
        <v>9.7000000000000011</v>
      </c>
      <c r="L335" s="241">
        <v>9</v>
      </c>
      <c r="M335" s="241">
        <v>7.8</v>
      </c>
      <c r="N335" s="241">
        <v>7.8</v>
      </c>
      <c r="O335" s="241">
        <v>5.7</v>
      </c>
      <c r="P335" s="241">
        <v>4.3</v>
      </c>
      <c r="Q335" s="241">
        <v>3.8</v>
      </c>
      <c r="R335" s="241">
        <v>2.6</v>
      </c>
      <c r="S335" s="241">
        <v>1.7</v>
      </c>
      <c r="T335" s="241">
        <v>1.9</v>
      </c>
      <c r="U335" s="241">
        <v>1.3</v>
      </c>
      <c r="V335" s="241">
        <v>4.6000000000000005</v>
      </c>
      <c r="W335" s="241">
        <v>4</v>
      </c>
      <c r="X335" s="241">
        <v>4.7</v>
      </c>
      <c r="Y335" s="241">
        <v>3.6</v>
      </c>
      <c r="Z335" s="235" t="str">
        <f t="shared" si="15"/>
        <v>Wednesday</v>
      </c>
      <c r="AA335" s="235" t="str">
        <f t="shared" si="16"/>
        <v>January</v>
      </c>
      <c r="AB335" s="235" t="s">
        <v>203</v>
      </c>
      <c r="AC335" s="242">
        <f t="shared" si="17"/>
        <v>5.7291666666666652</v>
      </c>
      <c r="AD335" s="235">
        <f>VLOOKUP(A335,'[5]Daily LDZ Demand'!$A$5:$B$4752,2,FALSE)</f>
        <v>13.39</v>
      </c>
      <c r="AF335" s="237"/>
      <c r="AG335"/>
      <c r="AH335"/>
    </row>
    <row r="336" spans="1:34" s="235" customFormat="1" x14ac:dyDescent="0.35">
      <c r="A336" s="240">
        <v>44581</v>
      </c>
      <c r="B336" s="241">
        <v>4.2</v>
      </c>
      <c r="C336" s="241">
        <v>3.4</v>
      </c>
      <c r="D336" s="241">
        <v>3</v>
      </c>
      <c r="E336" s="241">
        <v>1.7</v>
      </c>
      <c r="F336" s="241">
        <v>4.0999999999999996</v>
      </c>
      <c r="G336" s="241">
        <v>5.7</v>
      </c>
      <c r="H336" s="241">
        <v>6.3</v>
      </c>
      <c r="I336" s="241">
        <v>6.5</v>
      </c>
      <c r="J336" s="241">
        <v>6.8</v>
      </c>
      <c r="K336" s="241">
        <v>6.2</v>
      </c>
      <c r="L336" s="241">
        <v>4.8</v>
      </c>
      <c r="M336" s="241">
        <v>3.2</v>
      </c>
      <c r="N336" s="241">
        <v>2.1</v>
      </c>
      <c r="O336" s="241">
        <v>1.8</v>
      </c>
      <c r="P336" s="241">
        <v>-0.1</v>
      </c>
      <c r="Q336" s="241">
        <v>-2.1</v>
      </c>
      <c r="R336" s="241">
        <v>-2.5</v>
      </c>
      <c r="S336" s="241">
        <v>-3.1</v>
      </c>
      <c r="T336" s="241">
        <v>-3.9</v>
      </c>
      <c r="U336" s="241">
        <v>-4.6000000000000005</v>
      </c>
      <c r="V336" s="241">
        <v>-4.9000000000000004</v>
      </c>
      <c r="W336" s="241">
        <v>-5.1000000000000005</v>
      </c>
      <c r="X336" s="241">
        <v>-4.9000000000000004</v>
      </c>
      <c r="Y336" s="241">
        <v>-5.2</v>
      </c>
      <c r="Z336" s="235" t="str">
        <f t="shared" si="15"/>
        <v>Thursday</v>
      </c>
      <c r="AA336" s="235" t="str">
        <f t="shared" si="16"/>
        <v>January</v>
      </c>
      <c r="AB336" s="235" t="s">
        <v>203</v>
      </c>
      <c r="AC336" s="242">
        <f t="shared" si="17"/>
        <v>0.97499999999999976</v>
      </c>
      <c r="AD336" s="235">
        <f>VLOOKUP(A336,'[5]Daily LDZ Demand'!$A$5:$B$4752,2,FALSE)</f>
        <v>15</v>
      </c>
      <c r="AF336" s="237"/>
      <c r="AG336"/>
      <c r="AH336"/>
    </row>
    <row r="337" spans="1:34" s="235" customFormat="1" x14ac:dyDescent="0.35">
      <c r="A337" s="240">
        <v>44582</v>
      </c>
      <c r="B337" s="241">
        <v>-5.3</v>
      </c>
      <c r="C337" s="241">
        <v>-6.3</v>
      </c>
      <c r="D337" s="241">
        <v>-5.8</v>
      </c>
      <c r="E337" s="241">
        <v>-4.4000000000000004</v>
      </c>
      <c r="F337" s="241">
        <v>-1.4</v>
      </c>
      <c r="G337" s="241">
        <v>0.7</v>
      </c>
      <c r="H337" s="241">
        <v>3.2</v>
      </c>
      <c r="I337" s="241">
        <v>3.6</v>
      </c>
      <c r="J337" s="241">
        <v>4.6000000000000005</v>
      </c>
      <c r="K337" s="241">
        <v>4.5</v>
      </c>
      <c r="L337" s="241">
        <v>4.3</v>
      </c>
      <c r="M337" s="241">
        <v>3.6</v>
      </c>
      <c r="N337" s="241">
        <v>3.9</v>
      </c>
      <c r="O337" s="241">
        <v>3.7</v>
      </c>
      <c r="P337" s="241">
        <v>4.2</v>
      </c>
      <c r="Q337" s="241">
        <v>3.9</v>
      </c>
      <c r="R337" s="241">
        <v>4.3</v>
      </c>
      <c r="S337" s="241">
        <v>4.3</v>
      </c>
      <c r="T337" s="241">
        <v>5</v>
      </c>
      <c r="U337" s="241">
        <v>5</v>
      </c>
      <c r="V337" s="241">
        <v>4</v>
      </c>
      <c r="W337" s="241">
        <v>3.6</v>
      </c>
      <c r="X337" s="241">
        <v>3.3</v>
      </c>
      <c r="Y337" s="241">
        <v>1.8</v>
      </c>
      <c r="Z337" s="235" t="str">
        <f t="shared" si="15"/>
        <v>Friday</v>
      </c>
      <c r="AA337" s="235" t="str">
        <f t="shared" si="16"/>
        <v>January</v>
      </c>
      <c r="AB337" s="235" t="s">
        <v>203</v>
      </c>
      <c r="AC337" s="242">
        <f t="shared" si="17"/>
        <v>2.0124999999999997</v>
      </c>
      <c r="AD337" s="235">
        <f>VLOOKUP(A337,'[5]Daily LDZ Demand'!$A$5:$B$4752,2,FALSE)</f>
        <v>16.059999999999999</v>
      </c>
      <c r="AF337" s="237"/>
      <c r="AG337"/>
      <c r="AH337"/>
    </row>
    <row r="338" spans="1:34" s="235" customFormat="1" x14ac:dyDescent="0.35">
      <c r="A338" s="240">
        <v>44585</v>
      </c>
      <c r="B338" s="241">
        <v>4.9000000000000004</v>
      </c>
      <c r="C338" s="241">
        <v>5</v>
      </c>
      <c r="D338" s="241">
        <v>5</v>
      </c>
      <c r="E338" s="241">
        <v>4.9000000000000004</v>
      </c>
      <c r="F338" s="241">
        <v>4.8</v>
      </c>
      <c r="G338" s="241">
        <v>4.9000000000000004</v>
      </c>
      <c r="H338" s="241">
        <v>5</v>
      </c>
      <c r="I338" s="241">
        <v>5</v>
      </c>
      <c r="J338" s="241">
        <v>5.1000000000000005</v>
      </c>
      <c r="K338" s="241">
        <v>5.2</v>
      </c>
      <c r="L338" s="241">
        <v>5.3</v>
      </c>
      <c r="M338" s="241">
        <v>4.8</v>
      </c>
      <c r="N338" s="241">
        <v>4.8</v>
      </c>
      <c r="O338" s="241">
        <v>4.7</v>
      </c>
      <c r="P338" s="241">
        <v>4.6000000000000005</v>
      </c>
      <c r="Q338" s="241">
        <v>4.8</v>
      </c>
      <c r="R338" s="241">
        <v>5</v>
      </c>
      <c r="S338" s="241">
        <v>4.6000000000000005</v>
      </c>
      <c r="T338" s="241">
        <v>4.5</v>
      </c>
      <c r="U338" s="241">
        <v>4.3</v>
      </c>
      <c r="V338" s="241">
        <v>4.0999999999999996</v>
      </c>
      <c r="W338" s="241">
        <v>4</v>
      </c>
      <c r="X338" s="241">
        <v>3.8</v>
      </c>
      <c r="Y338" s="241">
        <v>3.7</v>
      </c>
      <c r="Z338" s="235" t="str">
        <f t="shared" si="15"/>
        <v>Monday</v>
      </c>
      <c r="AA338" s="235" t="str">
        <f t="shared" si="16"/>
        <v>January</v>
      </c>
      <c r="AB338" s="235" t="s">
        <v>203</v>
      </c>
      <c r="AC338" s="242">
        <f t="shared" si="17"/>
        <v>4.6999999999999993</v>
      </c>
      <c r="AD338" s="235">
        <f>VLOOKUP(A338,'[5]Daily LDZ Demand'!$A$5:$B$4752,2,FALSE)</f>
        <v>14.71</v>
      </c>
      <c r="AF338" s="237"/>
      <c r="AG338"/>
      <c r="AH338"/>
    </row>
    <row r="339" spans="1:34" s="235" customFormat="1" x14ac:dyDescent="0.35">
      <c r="A339" s="240">
        <v>44586</v>
      </c>
      <c r="B339" s="241">
        <v>3.5</v>
      </c>
      <c r="C339" s="241">
        <v>3.2</v>
      </c>
      <c r="D339" s="241">
        <v>3</v>
      </c>
      <c r="E339" s="241">
        <v>2.8</v>
      </c>
      <c r="F339" s="241">
        <v>2.9</v>
      </c>
      <c r="G339" s="241">
        <v>3.1</v>
      </c>
      <c r="H339" s="241">
        <v>3.4</v>
      </c>
      <c r="I339" s="241">
        <v>3.4</v>
      </c>
      <c r="J339" s="241">
        <v>3.4</v>
      </c>
      <c r="K339" s="241">
        <v>3.5</v>
      </c>
      <c r="L339" s="241">
        <v>3.6</v>
      </c>
      <c r="M339" s="241">
        <v>3.5</v>
      </c>
      <c r="N339" s="241">
        <v>3.2</v>
      </c>
      <c r="O339" s="241">
        <v>3</v>
      </c>
      <c r="P339" s="241">
        <v>2.9</v>
      </c>
      <c r="Q339" s="241">
        <v>2.7</v>
      </c>
      <c r="R339" s="241">
        <v>2.6</v>
      </c>
      <c r="S339" s="241">
        <v>2.6</v>
      </c>
      <c r="T339" s="241">
        <v>2.7</v>
      </c>
      <c r="U339" s="241">
        <v>2.6</v>
      </c>
      <c r="V339" s="241">
        <v>2.5</v>
      </c>
      <c r="W339" s="241">
        <v>2.7</v>
      </c>
      <c r="X339" s="241">
        <v>2.9</v>
      </c>
      <c r="Y339" s="241">
        <v>2.9</v>
      </c>
      <c r="Z339" s="235" t="str">
        <f t="shared" si="15"/>
        <v>Tuesday</v>
      </c>
      <c r="AA339" s="235" t="str">
        <f t="shared" si="16"/>
        <v>January</v>
      </c>
      <c r="AB339" s="235" t="s">
        <v>203</v>
      </c>
      <c r="AC339" s="242">
        <f t="shared" si="17"/>
        <v>3.0250000000000008</v>
      </c>
      <c r="AD339" s="235">
        <f>VLOOKUP(A339,'[5]Daily LDZ Demand'!$A$5:$B$4752,2,FALSE)</f>
        <v>15.14</v>
      </c>
      <c r="AF339" s="237"/>
      <c r="AG339"/>
      <c r="AH339"/>
    </row>
    <row r="340" spans="1:34" s="235" customFormat="1" x14ac:dyDescent="0.35">
      <c r="A340" s="240">
        <v>44587</v>
      </c>
      <c r="B340" s="241">
        <v>2.6</v>
      </c>
      <c r="C340" s="241">
        <v>2.7</v>
      </c>
      <c r="D340" s="241">
        <v>1.8</v>
      </c>
      <c r="E340" s="241">
        <v>1.8</v>
      </c>
      <c r="F340" s="241">
        <v>4.3</v>
      </c>
      <c r="G340" s="241">
        <v>5.9</v>
      </c>
      <c r="H340" s="241">
        <v>6.9</v>
      </c>
      <c r="I340" s="241">
        <v>8.7000000000000011</v>
      </c>
      <c r="J340" s="241">
        <v>8.7000000000000011</v>
      </c>
      <c r="K340" s="241">
        <v>8.6</v>
      </c>
      <c r="L340" s="241">
        <v>7.7</v>
      </c>
      <c r="M340" s="241">
        <v>4.7</v>
      </c>
      <c r="N340" s="241">
        <v>5.8</v>
      </c>
      <c r="O340" s="241">
        <v>6.6</v>
      </c>
      <c r="P340" s="241">
        <v>7</v>
      </c>
      <c r="Q340" s="241">
        <v>7.5</v>
      </c>
      <c r="R340" s="241">
        <v>7.5</v>
      </c>
      <c r="S340" s="241">
        <v>6.6</v>
      </c>
      <c r="T340" s="241">
        <v>5.8</v>
      </c>
      <c r="U340" s="241">
        <v>6.3</v>
      </c>
      <c r="V340" s="241">
        <v>7.4</v>
      </c>
      <c r="W340" s="241">
        <v>7.7</v>
      </c>
      <c r="X340" s="241">
        <v>8</v>
      </c>
      <c r="Y340" s="241">
        <v>7.9</v>
      </c>
      <c r="Z340" s="235" t="str">
        <f t="shared" si="15"/>
        <v>Wednesday</v>
      </c>
      <c r="AA340" s="235" t="str">
        <f t="shared" si="16"/>
        <v>January</v>
      </c>
      <c r="AB340" s="235" t="s">
        <v>203</v>
      </c>
      <c r="AC340" s="242">
        <f t="shared" si="17"/>
        <v>6.1875</v>
      </c>
      <c r="AD340" s="235">
        <f>VLOOKUP(A340,'[5]Daily LDZ Demand'!$A$5:$B$4752,2,FALSE)</f>
        <v>13.37</v>
      </c>
      <c r="AF340" s="237"/>
      <c r="AG340"/>
      <c r="AH340"/>
    </row>
    <row r="341" spans="1:34" s="235" customFormat="1" x14ac:dyDescent="0.35">
      <c r="A341" s="240">
        <v>44588</v>
      </c>
      <c r="B341" s="241">
        <v>8.1</v>
      </c>
      <c r="C341" s="241">
        <v>8.4</v>
      </c>
      <c r="D341" s="241">
        <v>8.8000000000000007</v>
      </c>
      <c r="E341" s="241">
        <v>9.5</v>
      </c>
      <c r="F341" s="241">
        <v>10.4</v>
      </c>
      <c r="G341" s="241">
        <v>10.9</v>
      </c>
      <c r="H341" s="241">
        <v>11.6</v>
      </c>
      <c r="I341" s="241">
        <v>10.9</v>
      </c>
      <c r="J341" s="241">
        <v>11.4</v>
      </c>
      <c r="K341" s="241">
        <v>11.9</v>
      </c>
      <c r="L341" s="241">
        <v>11.1</v>
      </c>
      <c r="M341" s="241">
        <v>7.8</v>
      </c>
      <c r="N341" s="241">
        <v>6.5</v>
      </c>
      <c r="O341" s="241">
        <v>5.8</v>
      </c>
      <c r="P341" s="241">
        <v>3</v>
      </c>
      <c r="Q341" s="241">
        <v>2.5</v>
      </c>
      <c r="R341" s="241">
        <v>0.8</v>
      </c>
      <c r="S341" s="241">
        <v>-0.5</v>
      </c>
      <c r="T341" s="241">
        <v>-0.5</v>
      </c>
      <c r="U341" s="241">
        <v>-0.8</v>
      </c>
      <c r="V341" s="241">
        <v>-1.7</v>
      </c>
      <c r="W341" s="241">
        <v>-2.4</v>
      </c>
      <c r="X341" s="241">
        <v>-1.8</v>
      </c>
      <c r="Y341" s="241">
        <v>-2.2000000000000002</v>
      </c>
      <c r="Z341" s="235" t="str">
        <f t="shared" si="15"/>
        <v>Thursday</v>
      </c>
      <c r="AA341" s="235" t="str">
        <f t="shared" si="16"/>
        <v>January</v>
      </c>
      <c r="AB341" s="235" t="s">
        <v>203</v>
      </c>
      <c r="AC341" s="242">
        <f t="shared" si="17"/>
        <v>5.395833333333333</v>
      </c>
      <c r="AD341" s="235">
        <f>VLOOKUP(A341,'[5]Daily LDZ Demand'!$A$5:$B$4752,2,FALSE)</f>
        <v>12.25</v>
      </c>
      <c r="AF341" s="237"/>
      <c r="AG341"/>
      <c r="AH341"/>
    </row>
    <row r="342" spans="1:34" s="235" customFormat="1" x14ac:dyDescent="0.35">
      <c r="A342" s="240">
        <v>44589</v>
      </c>
      <c r="B342" s="241">
        <v>-2.6</v>
      </c>
      <c r="C342" s="241">
        <v>-3.1</v>
      </c>
      <c r="D342" s="241">
        <v>-3.6</v>
      </c>
      <c r="E342" s="241">
        <v>-2.3000000000000003</v>
      </c>
      <c r="F342" s="241">
        <v>-1.1000000000000001</v>
      </c>
      <c r="G342" s="241">
        <v>0.7</v>
      </c>
      <c r="H342" s="241">
        <v>4.6000000000000005</v>
      </c>
      <c r="I342" s="241">
        <v>7.6</v>
      </c>
      <c r="J342" s="241">
        <v>9.6</v>
      </c>
      <c r="K342" s="241">
        <v>9.7000000000000011</v>
      </c>
      <c r="L342" s="241">
        <v>9.6</v>
      </c>
      <c r="M342" s="241">
        <v>9</v>
      </c>
      <c r="N342" s="241">
        <v>9.2000000000000011</v>
      </c>
      <c r="O342" s="241">
        <v>9.4</v>
      </c>
      <c r="P342" s="241">
        <v>9.4</v>
      </c>
      <c r="Q342" s="241">
        <v>10.4</v>
      </c>
      <c r="R342" s="241">
        <v>10</v>
      </c>
      <c r="S342" s="241">
        <v>10.200000000000001</v>
      </c>
      <c r="T342" s="241">
        <v>10.200000000000001</v>
      </c>
      <c r="U342" s="241">
        <v>10.200000000000001</v>
      </c>
      <c r="V342" s="241">
        <v>10.4</v>
      </c>
      <c r="W342" s="241">
        <v>10.3</v>
      </c>
      <c r="X342" s="241">
        <v>10.3</v>
      </c>
      <c r="Y342" s="241">
        <v>10.6</v>
      </c>
      <c r="Z342" s="235" t="str">
        <f t="shared" si="15"/>
        <v>Friday</v>
      </c>
      <c r="AA342" s="235" t="str">
        <f t="shared" si="16"/>
        <v>January</v>
      </c>
      <c r="AB342" s="235" t="s">
        <v>203</v>
      </c>
      <c r="AC342" s="242">
        <f t="shared" si="17"/>
        <v>6.6125000000000016</v>
      </c>
      <c r="AD342" s="235">
        <f>VLOOKUP(A342,'[5]Daily LDZ Demand'!$A$5:$B$4752,2,FALSE)</f>
        <v>13.28</v>
      </c>
      <c r="AF342" s="237"/>
      <c r="AG342"/>
      <c r="AH342"/>
    </row>
    <row r="343" spans="1:34" s="235" customFormat="1" x14ac:dyDescent="0.35">
      <c r="A343" s="240">
        <v>44592</v>
      </c>
      <c r="B343" s="241">
        <v>6.8</v>
      </c>
      <c r="C343" s="241">
        <v>7</v>
      </c>
      <c r="D343" s="241">
        <v>6.6</v>
      </c>
      <c r="E343" s="241">
        <v>7</v>
      </c>
      <c r="F343" s="241">
        <v>7.1</v>
      </c>
      <c r="G343" s="241">
        <v>7.8</v>
      </c>
      <c r="H343" s="241">
        <v>7.6</v>
      </c>
      <c r="I343" s="241">
        <v>8.1</v>
      </c>
      <c r="J343" s="241">
        <v>8.3000000000000007</v>
      </c>
      <c r="K343" s="241">
        <v>8.1</v>
      </c>
      <c r="L343" s="241">
        <v>8</v>
      </c>
      <c r="M343" s="241">
        <v>6.5</v>
      </c>
      <c r="N343" s="241">
        <v>6.2</v>
      </c>
      <c r="O343" s="241">
        <v>7</v>
      </c>
      <c r="P343" s="241">
        <v>7.2</v>
      </c>
      <c r="Q343" s="241">
        <v>7.1</v>
      </c>
      <c r="R343" s="241">
        <v>7</v>
      </c>
      <c r="S343" s="241">
        <v>7.4</v>
      </c>
      <c r="T343" s="241">
        <v>7.6</v>
      </c>
      <c r="U343" s="241">
        <v>7.9</v>
      </c>
      <c r="V343" s="241">
        <v>8.6</v>
      </c>
      <c r="W343" s="241">
        <v>8.7000000000000011</v>
      </c>
      <c r="X343" s="241">
        <v>9.2000000000000011</v>
      </c>
      <c r="Y343" s="241">
        <v>9.3000000000000007</v>
      </c>
      <c r="Z343" s="235" t="str">
        <f t="shared" si="15"/>
        <v>Monday</v>
      </c>
      <c r="AA343" s="235" t="str">
        <f t="shared" si="16"/>
        <v>January</v>
      </c>
      <c r="AB343" s="235" t="s">
        <v>203</v>
      </c>
      <c r="AC343" s="242">
        <f t="shared" si="17"/>
        <v>7.5874999999999986</v>
      </c>
      <c r="AD343" s="235">
        <f>VLOOKUP(A343,'[5]Daily LDZ Demand'!$A$5:$B$4752,2,FALSE)</f>
        <v>12.82</v>
      </c>
      <c r="AF343" s="237"/>
      <c r="AG343"/>
      <c r="AH343"/>
    </row>
    <row r="344" spans="1:34" s="235" customFormat="1" x14ac:dyDescent="0.35">
      <c r="A344" s="240">
        <v>44593</v>
      </c>
      <c r="B344" s="241">
        <v>9.1</v>
      </c>
      <c r="C344" s="241">
        <v>9.1</v>
      </c>
      <c r="D344" s="241">
        <v>9.5</v>
      </c>
      <c r="E344" s="241">
        <v>10</v>
      </c>
      <c r="F344" s="241">
        <v>10.3</v>
      </c>
      <c r="G344" s="241">
        <v>10.3</v>
      </c>
      <c r="H344" s="241">
        <v>10.9</v>
      </c>
      <c r="I344" s="241">
        <v>11.5</v>
      </c>
      <c r="J344" s="241">
        <v>12.8</v>
      </c>
      <c r="K344" s="241">
        <v>12.1</v>
      </c>
      <c r="L344" s="241">
        <v>11.5</v>
      </c>
      <c r="M344" s="241">
        <v>11.4</v>
      </c>
      <c r="N344" s="241">
        <v>11.1</v>
      </c>
      <c r="O344" s="241">
        <v>11.3</v>
      </c>
      <c r="P344" s="241">
        <v>11.3</v>
      </c>
      <c r="Q344" s="241">
        <v>11.5</v>
      </c>
      <c r="R344" s="241">
        <v>11.3</v>
      </c>
      <c r="S344" s="241">
        <v>11.1</v>
      </c>
      <c r="T344" s="241">
        <v>10.9</v>
      </c>
      <c r="U344" s="241">
        <v>9.7000000000000011</v>
      </c>
      <c r="V344" s="241">
        <v>9.3000000000000007</v>
      </c>
      <c r="W344" s="241">
        <v>9.1</v>
      </c>
      <c r="X344" s="241">
        <v>9</v>
      </c>
      <c r="Y344" s="241">
        <v>9.2000000000000011</v>
      </c>
      <c r="Z344" s="235" t="str">
        <f t="shared" si="15"/>
        <v>Tuesday</v>
      </c>
      <c r="AA344" s="235" t="str">
        <f t="shared" si="16"/>
        <v>February</v>
      </c>
      <c r="AB344" s="235" t="s">
        <v>203</v>
      </c>
      <c r="AC344" s="242">
        <f t="shared" si="17"/>
        <v>10.554166666666667</v>
      </c>
      <c r="AD344" s="235">
        <f>VLOOKUP(A344,'[5]Daily LDZ Demand'!$A$5:$B$4752,2,FALSE)</f>
        <v>11.06</v>
      </c>
      <c r="AF344" s="237"/>
      <c r="AG344"/>
      <c r="AH344"/>
    </row>
    <row r="345" spans="1:34" s="235" customFormat="1" x14ac:dyDescent="0.35">
      <c r="A345" s="240">
        <v>44594</v>
      </c>
      <c r="B345" s="241">
        <v>8.9</v>
      </c>
      <c r="C345" s="241">
        <v>8.4</v>
      </c>
      <c r="D345" s="241">
        <v>8.4</v>
      </c>
      <c r="E345" s="241">
        <v>8.7000000000000011</v>
      </c>
      <c r="F345" s="241">
        <v>9.6</v>
      </c>
      <c r="G345" s="241">
        <v>10.6</v>
      </c>
      <c r="H345" s="241">
        <v>10.5</v>
      </c>
      <c r="I345" s="241">
        <v>11.5</v>
      </c>
      <c r="J345" s="241">
        <v>11.1</v>
      </c>
      <c r="K345" s="241">
        <v>11</v>
      </c>
      <c r="L345" s="241">
        <v>10.9</v>
      </c>
      <c r="M345" s="241">
        <v>10</v>
      </c>
      <c r="N345" s="241">
        <v>9.3000000000000007</v>
      </c>
      <c r="O345" s="241">
        <v>9.2000000000000011</v>
      </c>
      <c r="P345" s="241">
        <v>9.2000000000000011</v>
      </c>
      <c r="Q345" s="241">
        <v>9.2000000000000011</v>
      </c>
      <c r="R345" s="241">
        <v>8.8000000000000007</v>
      </c>
      <c r="S345" s="241">
        <v>8.3000000000000007</v>
      </c>
      <c r="T345" s="241">
        <v>8.6</v>
      </c>
      <c r="U345" s="241">
        <v>8</v>
      </c>
      <c r="V345" s="241">
        <v>8</v>
      </c>
      <c r="W345" s="241">
        <v>7.8</v>
      </c>
      <c r="X345" s="241">
        <v>6.7</v>
      </c>
      <c r="Y345" s="241">
        <v>6.2</v>
      </c>
      <c r="Z345" s="235" t="str">
        <f t="shared" si="15"/>
        <v>Wednesday</v>
      </c>
      <c r="AA345" s="235" t="str">
        <f t="shared" si="16"/>
        <v>February</v>
      </c>
      <c r="AB345" s="235" t="s">
        <v>203</v>
      </c>
      <c r="AC345" s="242">
        <f t="shared" si="17"/>
        <v>9.1208333333333318</v>
      </c>
      <c r="AD345" s="235">
        <f>VLOOKUP(A345,'[5]Daily LDZ Demand'!$A$5:$B$4752,2,FALSE)</f>
        <v>10.19</v>
      </c>
      <c r="AF345" s="237"/>
      <c r="AG345"/>
      <c r="AH345"/>
    </row>
    <row r="346" spans="1:34" s="235" customFormat="1" x14ac:dyDescent="0.35">
      <c r="A346" s="240">
        <v>44595</v>
      </c>
      <c r="B346" s="241">
        <v>5.7</v>
      </c>
      <c r="C346" s="241">
        <v>6.8</v>
      </c>
      <c r="D346" s="241">
        <v>5.7</v>
      </c>
      <c r="E346" s="241">
        <v>7.5</v>
      </c>
      <c r="F346" s="241">
        <v>7.9</v>
      </c>
      <c r="G346" s="241">
        <v>9.3000000000000007</v>
      </c>
      <c r="H346" s="241">
        <v>9.2000000000000011</v>
      </c>
      <c r="I346" s="241">
        <v>10.7</v>
      </c>
      <c r="J346" s="241">
        <v>10.9</v>
      </c>
      <c r="K346" s="241">
        <v>10.9</v>
      </c>
      <c r="L346" s="241">
        <v>10.4</v>
      </c>
      <c r="M346" s="241">
        <v>10.1</v>
      </c>
      <c r="N346" s="241">
        <v>10.1</v>
      </c>
      <c r="O346" s="241">
        <v>9.4</v>
      </c>
      <c r="P346" s="241">
        <v>9.5</v>
      </c>
      <c r="Q346" s="241">
        <v>9.8000000000000007</v>
      </c>
      <c r="R346" s="241">
        <v>9.5</v>
      </c>
      <c r="S346" s="241">
        <v>9.2000000000000011</v>
      </c>
      <c r="T346" s="241">
        <v>9.5</v>
      </c>
      <c r="U346" s="241">
        <v>9.8000000000000007</v>
      </c>
      <c r="V346" s="241">
        <v>9.9</v>
      </c>
      <c r="W346" s="241">
        <v>9.9</v>
      </c>
      <c r="X346" s="241">
        <v>9.9</v>
      </c>
      <c r="Y346" s="241">
        <v>10</v>
      </c>
      <c r="Z346" s="235" t="str">
        <f t="shared" si="15"/>
        <v>Thursday</v>
      </c>
      <c r="AA346" s="235" t="str">
        <f t="shared" si="16"/>
        <v>February</v>
      </c>
      <c r="AB346" s="235" t="s">
        <v>203</v>
      </c>
      <c r="AC346" s="242">
        <f t="shared" si="17"/>
        <v>9.2333333333333361</v>
      </c>
      <c r="AD346" s="235">
        <f>VLOOKUP(A346,'[5]Daily LDZ Demand'!$A$5:$B$4752,2,FALSE)</f>
        <v>10.61</v>
      </c>
      <c r="AF346" s="237"/>
      <c r="AG346"/>
      <c r="AH346"/>
    </row>
    <row r="347" spans="1:34" s="235" customFormat="1" x14ac:dyDescent="0.35">
      <c r="A347" s="240">
        <v>44596</v>
      </c>
      <c r="B347" s="241">
        <v>10.3</v>
      </c>
      <c r="C347" s="241">
        <v>6.5</v>
      </c>
      <c r="D347" s="241">
        <v>5.6</v>
      </c>
      <c r="E347" s="241">
        <v>4.9000000000000004</v>
      </c>
      <c r="F347" s="241">
        <v>5.2</v>
      </c>
      <c r="G347" s="241">
        <v>7.3</v>
      </c>
      <c r="H347" s="241">
        <v>7.6</v>
      </c>
      <c r="I347" s="241">
        <v>7.9</v>
      </c>
      <c r="J347" s="241">
        <v>7.7</v>
      </c>
      <c r="K347" s="241">
        <v>7.3</v>
      </c>
      <c r="L347" s="241">
        <v>6.9</v>
      </c>
      <c r="M347" s="241">
        <v>6.4</v>
      </c>
      <c r="N347" s="241">
        <v>5.7</v>
      </c>
      <c r="O347" s="241">
        <v>5.1000000000000005</v>
      </c>
      <c r="P347" s="241">
        <v>5.5</v>
      </c>
      <c r="Q347" s="241">
        <v>4.9000000000000004</v>
      </c>
      <c r="R347" s="241">
        <v>4.2</v>
      </c>
      <c r="S347" s="241">
        <v>3.8</v>
      </c>
      <c r="T347" s="241">
        <v>2.3000000000000003</v>
      </c>
      <c r="U347" s="241">
        <v>1.6</v>
      </c>
      <c r="V347" s="241">
        <v>3.4</v>
      </c>
      <c r="W347" s="241">
        <v>3.2</v>
      </c>
      <c r="X347" s="241">
        <v>0.6</v>
      </c>
      <c r="Y347" s="241">
        <v>-0.3</v>
      </c>
      <c r="Z347" s="235" t="str">
        <f t="shared" si="15"/>
        <v>Friday</v>
      </c>
      <c r="AA347" s="235" t="str">
        <f t="shared" si="16"/>
        <v>February</v>
      </c>
      <c r="AB347" s="235" t="s">
        <v>203</v>
      </c>
      <c r="AC347" s="242">
        <f t="shared" si="17"/>
        <v>5.15</v>
      </c>
      <c r="AD347" s="235">
        <f>VLOOKUP(A347,'[5]Daily LDZ Demand'!$A$5:$B$4752,2,FALSE)</f>
        <v>11.52</v>
      </c>
      <c r="AF347" s="237"/>
      <c r="AG347"/>
      <c r="AH347"/>
    </row>
    <row r="348" spans="1:34" s="235" customFormat="1" x14ac:dyDescent="0.35">
      <c r="A348" s="240">
        <v>44599</v>
      </c>
      <c r="B348" s="241">
        <v>2.7</v>
      </c>
      <c r="C348" s="241">
        <v>2.5</v>
      </c>
      <c r="D348" s="241">
        <v>0.8</v>
      </c>
      <c r="E348" s="241">
        <v>2.6</v>
      </c>
      <c r="F348" s="241">
        <v>6.8</v>
      </c>
      <c r="G348" s="241">
        <v>8.1999999999999993</v>
      </c>
      <c r="H348" s="241">
        <v>9.2000000000000011</v>
      </c>
      <c r="I348" s="241">
        <v>9.9</v>
      </c>
      <c r="J348" s="241">
        <v>10.7</v>
      </c>
      <c r="K348" s="241">
        <v>11.1</v>
      </c>
      <c r="L348" s="241">
        <v>10.8</v>
      </c>
      <c r="M348" s="241">
        <v>11.3</v>
      </c>
      <c r="N348" s="241">
        <v>11</v>
      </c>
      <c r="O348" s="241">
        <v>11.1</v>
      </c>
      <c r="P348" s="241">
        <v>10.8</v>
      </c>
      <c r="Q348" s="241">
        <v>10.3</v>
      </c>
      <c r="R348" s="241">
        <v>10.5</v>
      </c>
      <c r="S348" s="241">
        <v>10.6</v>
      </c>
      <c r="T348" s="241">
        <v>10.5</v>
      </c>
      <c r="U348" s="241">
        <v>10.5</v>
      </c>
      <c r="V348" s="241">
        <v>10.8</v>
      </c>
      <c r="W348" s="241">
        <v>11</v>
      </c>
      <c r="X348" s="241">
        <v>10.8</v>
      </c>
      <c r="Y348" s="241">
        <v>10.7</v>
      </c>
      <c r="Z348" s="235" t="str">
        <f t="shared" si="15"/>
        <v>Monday</v>
      </c>
      <c r="AA348" s="235" t="str">
        <f t="shared" si="16"/>
        <v>February</v>
      </c>
      <c r="AB348" s="235" t="s">
        <v>203</v>
      </c>
      <c r="AC348" s="242">
        <f t="shared" si="17"/>
        <v>8.9666666666666668</v>
      </c>
      <c r="AD348" s="235">
        <f>VLOOKUP(A348,'[5]Daily LDZ Demand'!$A$5:$B$4752,2,FALSE)</f>
        <v>11.95</v>
      </c>
      <c r="AF348" s="237"/>
      <c r="AG348"/>
      <c r="AH348"/>
    </row>
    <row r="349" spans="1:34" s="235" customFormat="1" x14ac:dyDescent="0.35">
      <c r="A349" s="240">
        <v>44600</v>
      </c>
      <c r="B349" s="241">
        <v>10.5</v>
      </c>
      <c r="C349" s="241">
        <v>10.3</v>
      </c>
      <c r="D349" s="241">
        <v>10.3</v>
      </c>
      <c r="E349" s="241">
        <v>10.1</v>
      </c>
      <c r="F349" s="241">
        <v>11</v>
      </c>
      <c r="G349" s="241">
        <v>11.5</v>
      </c>
      <c r="H349" s="241">
        <v>11.9</v>
      </c>
      <c r="I349" s="241">
        <v>12.1</v>
      </c>
      <c r="J349" s="241">
        <v>12.1</v>
      </c>
      <c r="K349" s="241">
        <v>12</v>
      </c>
      <c r="L349" s="241">
        <v>11.8</v>
      </c>
      <c r="M349" s="241">
        <v>10.6</v>
      </c>
      <c r="N349" s="241">
        <v>10.200000000000001</v>
      </c>
      <c r="O349" s="241">
        <v>9.8000000000000007</v>
      </c>
      <c r="P349" s="241">
        <v>9.6</v>
      </c>
      <c r="Q349" s="241">
        <v>9.5</v>
      </c>
      <c r="R349" s="241">
        <v>9.2000000000000011</v>
      </c>
      <c r="S349" s="241">
        <v>9.4</v>
      </c>
      <c r="T349" s="241">
        <v>9.1</v>
      </c>
      <c r="U349" s="241">
        <v>9.4</v>
      </c>
      <c r="V349" s="241">
        <v>9</v>
      </c>
      <c r="W349" s="241">
        <v>8.5</v>
      </c>
      <c r="X349" s="241">
        <v>7.2</v>
      </c>
      <c r="Y349" s="241">
        <v>7</v>
      </c>
      <c r="Z349" s="235" t="str">
        <f t="shared" si="15"/>
        <v>Tuesday</v>
      </c>
      <c r="AA349" s="235" t="str">
        <f t="shared" si="16"/>
        <v>February</v>
      </c>
      <c r="AB349" s="235" t="s">
        <v>203</v>
      </c>
      <c r="AC349" s="242">
        <f t="shared" si="17"/>
        <v>10.087499999999999</v>
      </c>
      <c r="AD349" s="235">
        <f>VLOOKUP(A349,'[5]Daily LDZ Demand'!$A$5:$B$4752,2,FALSE)</f>
        <v>10.45</v>
      </c>
      <c r="AF349" s="237"/>
      <c r="AG349"/>
      <c r="AH349"/>
    </row>
    <row r="350" spans="1:34" s="235" customFormat="1" x14ac:dyDescent="0.35">
      <c r="A350" s="240">
        <v>44601</v>
      </c>
      <c r="B350" s="241">
        <v>7.9</v>
      </c>
      <c r="C350" s="241">
        <v>7.5</v>
      </c>
      <c r="D350" s="241">
        <v>8.1</v>
      </c>
      <c r="E350" s="241">
        <v>8.9</v>
      </c>
      <c r="F350" s="241">
        <v>10.1</v>
      </c>
      <c r="G350" s="241">
        <v>10.4</v>
      </c>
      <c r="H350" s="241">
        <v>11.5</v>
      </c>
      <c r="I350" s="241">
        <v>11.6</v>
      </c>
      <c r="J350" s="241">
        <v>11.5</v>
      </c>
      <c r="K350" s="241">
        <v>10.9</v>
      </c>
      <c r="L350" s="241">
        <v>10.1</v>
      </c>
      <c r="M350" s="241">
        <v>10</v>
      </c>
      <c r="N350" s="241">
        <v>8.8000000000000007</v>
      </c>
      <c r="O350" s="241">
        <v>8.3000000000000007</v>
      </c>
      <c r="P350" s="241">
        <v>8.1999999999999993</v>
      </c>
      <c r="Q350" s="241">
        <v>7.9</v>
      </c>
      <c r="R350" s="241">
        <v>7.5</v>
      </c>
      <c r="S350" s="241">
        <v>7.1</v>
      </c>
      <c r="T350" s="241">
        <v>6.6</v>
      </c>
      <c r="U350" s="241">
        <v>6.5</v>
      </c>
      <c r="V350" s="241">
        <v>6.6</v>
      </c>
      <c r="W350" s="241">
        <v>5.7</v>
      </c>
      <c r="X350" s="241">
        <v>5.3</v>
      </c>
      <c r="Y350" s="241">
        <v>5.4</v>
      </c>
      <c r="Z350" s="235" t="str">
        <f t="shared" si="15"/>
        <v>Wednesday</v>
      </c>
      <c r="AA350" s="235" t="str">
        <f t="shared" si="16"/>
        <v>February</v>
      </c>
      <c r="AB350" s="235" t="s">
        <v>203</v>
      </c>
      <c r="AC350" s="242">
        <f t="shared" si="17"/>
        <v>8.4333333333333318</v>
      </c>
      <c r="AD350" s="235">
        <f>VLOOKUP(A350,'[5]Daily LDZ Demand'!$A$5:$B$4752,2,FALSE)</f>
        <v>10.38</v>
      </c>
      <c r="AF350" s="237"/>
      <c r="AG350"/>
      <c r="AH350"/>
    </row>
    <row r="351" spans="1:34" s="235" customFormat="1" x14ac:dyDescent="0.35">
      <c r="A351" s="240">
        <v>44602</v>
      </c>
      <c r="B351" s="241">
        <v>5.5</v>
      </c>
      <c r="C351" s="241">
        <v>5.5</v>
      </c>
      <c r="D351" s="241">
        <v>5.1000000000000005</v>
      </c>
      <c r="E351" s="241">
        <v>5.2</v>
      </c>
      <c r="F351" s="241">
        <v>6</v>
      </c>
      <c r="G351" s="241">
        <v>6.8</v>
      </c>
      <c r="H351" s="241">
        <v>7.2</v>
      </c>
      <c r="I351" s="241">
        <v>7.6</v>
      </c>
      <c r="J351" s="241">
        <v>8.5</v>
      </c>
      <c r="K351" s="241">
        <v>7.9</v>
      </c>
      <c r="L351" s="241">
        <v>7.3</v>
      </c>
      <c r="M351" s="241">
        <v>6.4</v>
      </c>
      <c r="N351" s="241">
        <v>5.1000000000000005</v>
      </c>
      <c r="O351" s="241">
        <v>3.1</v>
      </c>
      <c r="P351" s="241">
        <v>3.4</v>
      </c>
      <c r="Q351" s="241">
        <v>3.2</v>
      </c>
      <c r="R351" s="241">
        <v>3.3</v>
      </c>
      <c r="S351" s="241">
        <v>1.6</v>
      </c>
      <c r="T351" s="241">
        <v>1.7</v>
      </c>
      <c r="U351" s="241">
        <v>0.3</v>
      </c>
      <c r="V351" s="241">
        <v>-0.7</v>
      </c>
      <c r="W351" s="241">
        <v>-1.3</v>
      </c>
      <c r="X351" s="241">
        <v>-1.4</v>
      </c>
      <c r="Y351" s="241">
        <v>-2.9</v>
      </c>
      <c r="Z351" s="235" t="str">
        <f t="shared" si="15"/>
        <v>Thursday</v>
      </c>
      <c r="AA351" s="235" t="str">
        <f t="shared" si="16"/>
        <v>February</v>
      </c>
      <c r="AB351" s="235" t="s">
        <v>203</v>
      </c>
      <c r="AC351" s="242">
        <f t="shared" si="17"/>
        <v>3.9333333333333331</v>
      </c>
      <c r="AD351" s="235">
        <f>VLOOKUP(A351,'[5]Daily LDZ Demand'!$A$5:$B$4752,2,FALSE)</f>
        <v>11.98</v>
      </c>
      <c r="AF351" s="237"/>
      <c r="AG351"/>
      <c r="AH351"/>
    </row>
    <row r="352" spans="1:34" s="235" customFormat="1" x14ac:dyDescent="0.35">
      <c r="A352" s="240">
        <v>44603</v>
      </c>
      <c r="B352" s="241">
        <v>-2.8</v>
      </c>
      <c r="C352" s="241">
        <v>-3.4</v>
      </c>
      <c r="D352" s="241">
        <v>-3.2</v>
      </c>
      <c r="E352" s="241">
        <v>-0.2</v>
      </c>
      <c r="F352" s="241">
        <v>2.8</v>
      </c>
      <c r="G352" s="241">
        <v>7.3</v>
      </c>
      <c r="H352" s="241">
        <v>7.5</v>
      </c>
      <c r="I352" s="241">
        <v>8</v>
      </c>
      <c r="J352" s="241">
        <v>7.8</v>
      </c>
      <c r="K352" s="241">
        <v>7.7</v>
      </c>
      <c r="L352" s="241">
        <v>6.6</v>
      </c>
      <c r="M352" s="241">
        <v>5.7</v>
      </c>
      <c r="N352" s="241">
        <v>4.2</v>
      </c>
      <c r="O352" s="241">
        <v>3.7</v>
      </c>
      <c r="P352" s="241">
        <v>4</v>
      </c>
      <c r="Q352" s="241">
        <v>4</v>
      </c>
      <c r="R352" s="241">
        <v>4.6000000000000005</v>
      </c>
      <c r="S352" s="241">
        <v>4.5</v>
      </c>
      <c r="T352" s="241">
        <v>3.8</v>
      </c>
      <c r="U352" s="241">
        <v>3.4</v>
      </c>
      <c r="V352" s="241">
        <v>3.1</v>
      </c>
      <c r="W352" s="241">
        <v>3</v>
      </c>
      <c r="X352" s="241">
        <v>6.6</v>
      </c>
      <c r="Y352" s="241">
        <v>6.7</v>
      </c>
      <c r="Z352" s="235" t="str">
        <f t="shared" si="15"/>
        <v>Friday</v>
      </c>
      <c r="AA352" s="235" t="str">
        <f t="shared" si="16"/>
        <v>February</v>
      </c>
      <c r="AB352" s="235" t="s">
        <v>203</v>
      </c>
      <c r="AC352" s="242">
        <f t="shared" si="17"/>
        <v>3.9750000000000001</v>
      </c>
      <c r="AD352" s="235">
        <f>VLOOKUP(A352,'[5]Daily LDZ Demand'!$A$5:$B$4752,2,FALSE)</f>
        <v>12.9</v>
      </c>
      <c r="AF352" s="237"/>
      <c r="AG352"/>
      <c r="AH352"/>
    </row>
    <row r="353" spans="1:34" s="235" customFormat="1" x14ac:dyDescent="0.35">
      <c r="A353" s="240">
        <v>44606</v>
      </c>
      <c r="B353" s="241">
        <v>5.3</v>
      </c>
      <c r="C353" s="241">
        <v>4.8</v>
      </c>
      <c r="D353" s="241">
        <v>5.3</v>
      </c>
      <c r="E353" s="241">
        <v>6.3</v>
      </c>
      <c r="F353" s="241">
        <v>7.4</v>
      </c>
      <c r="G353" s="241">
        <v>7.9</v>
      </c>
      <c r="H353" s="241">
        <v>8.5</v>
      </c>
      <c r="I353" s="241">
        <v>7.8</v>
      </c>
      <c r="J353" s="241">
        <v>9.1</v>
      </c>
      <c r="K353" s="241">
        <v>9.2000000000000011</v>
      </c>
      <c r="L353" s="241">
        <v>8.1999999999999993</v>
      </c>
      <c r="M353" s="241">
        <v>8.1</v>
      </c>
      <c r="N353" s="241">
        <v>7.6</v>
      </c>
      <c r="O353" s="241">
        <v>6.4</v>
      </c>
      <c r="P353" s="241">
        <v>5.6</v>
      </c>
      <c r="Q353" s="241">
        <v>5.5</v>
      </c>
      <c r="R353" s="241">
        <v>3.9</v>
      </c>
      <c r="S353" s="241">
        <v>5</v>
      </c>
      <c r="T353" s="241">
        <v>4.6000000000000005</v>
      </c>
      <c r="U353" s="241">
        <v>3.5</v>
      </c>
      <c r="V353" s="241">
        <v>4.4000000000000004</v>
      </c>
      <c r="W353" s="241">
        <v>3.3</v>
      </c>
      <c r="X353" s="241">
        <v>5</v>
      </c>
      <c r="Y353" s="241">
        <v>5.6</v>
      </c>
      <c r="Z353" s="235" t="str">
        <f t="shared" si="15"/>
        <v>Monday</v>
      </c>
      <c r="AA353" s="235" t="str">
        <f t="shared" si="16"/>
        <v>February</v>
      </c>
      <c r="AB353" s="235" t="s">
        <v>203</v>
      </c>
      <c r="AC353" s="242">
        <f t="shared" si="17"/>
        <v>6.1791666666666671</v>
      </c>
      <c r="AD353" s="235">
        <f>VLOOKUP(A353,'[5]Daily LDZ Demand'!$A$5:$B$4752,2,FALSE)</f>
        <v>12.21</v>
      </c>
      <c r="AF353" s="237"/>
      <c r="AG353"/>
      <c r="AH353"/>
    </row>
    <row r="354" spans="1:34" s="235" customFormat="1" x14ac:dyDescent="0.35">
      <c r="A354" s="240">
        <v>44607</v>
      </c>
      <c r="B354" s="241">
        <v>7.5</v>
      </c>
      <c r="C354" s="241">
        <v>8</v>
      </c>
      <c r="D354" s="241">
        <v>9.2000000000000011</v>
      </c>
      <c r="E354" s="241">
        <v>9.7000000000000011</v>
      </c>
      <c r="F354" s="241">
        <v>9.8000000000000007</v>
      </c>
      <c r="G354" s="241">
        <v>10.200000000000001</v>
      </c>
      <c r="H354" s="241">
        <v>10</v>
      </c>
      <c r="I354" s="241">
        <v>10.200000000000001</v>
      </c>
      <c r="J354" s="241">
        <v>10.8</v>
      </c>
      <c r="K354" s="241">
        <v>10</v>
      </c>
      <c r="L354" s="241">
        <v>10.7</v>
      </c>
      <c r="M354" s="241">
        <v>10.8</v>
      </c>
      <c r="N354" s="241">
        <v>10.4</v>
      </c>
      <c r="O354" s="241">
        <v>10.200000000000001</v>
      </c>
      <c r="P354" s="241">
        <v>9.8000000000000007</v>
      </c>
      <c r="Q354" s="241">
        <v>10.1</v>
      </c>
      <c r="R354" s="241">
        <v>9.6</v>
      </c>
      <c r="S354" s="241">
        <v>9.9</v>
      </c>
      <c r="T354" s="241">
        <v>11.2</v>
      </c>
      <c r="U354" s="241">
        <v>11.6</v>
      </c>
      <c r="V354" s="241">
        <v>12</v>
      </c>
      <c r="W354" s="241">
        <v>13.1</v>
      </c>
      <c r="X354" s="241">
        <v>13.1</v>
      </c>
      <c r="Y354" s="241">
        <v>12.8</v>
      </c>
      <c r="Z354" s="235" t="str">
        <f t="shared" si="15"/>
        <v>Tuesday</v>
      </c>
      <c r="AA354" s="235" t="str">
        <f t="shared" si="16"/>
        <v>February</v>
      </c>
      <c r="AB354" s="235" t="s">
        <v>203</v>
      </c>
      <c r="AC354" s="242">
        <f t="shared" si="17"/>
        <v>10.445833333333333</v>
      </c>
      <c r="AD354" s="235">
        <f>VLOOKUP(A354,'[5]Daily LDZ Demand'!$A$5:$B$4752,2,FALSE)</f>
        <v>12.15</v>
      </c>
      <c r="AF354" s="237"/>
      <c r="AG354"/>
      <c r="AH354"/>
    </row>
    <row r="355" spans="1:34" s="235" customFormat="1" x14ac:dyDescent="0.35">
      <c r="A355" s="240">
        <v>44608</v>
      </c>
      <c r="B355" s="241">
        <v>12.9</v>
      </c>
      <c r="C355" s="241">
        <v>13</v>
      </c>
      <c r="D355" s="241">
        <v>12.6</v>
      </c>
      <c r="E355" s="241">
        <v>13.2</v>
      </c>
      <c r="F355" s="241">
        <v>13.4</v>
      </c>
      <c r="G355" s="241">
        <v>14.1</v>
      </c>
      <c r="H355" s="241">
        <v>14.1</v>
      </c>
      <c r="I355" s="241">
        <v>14.7</v>
      </c>
      <c r="J355" s="241">
        <v>14.5</v>
      </c>
      <c r="K355" s="241">
        <v>14.8</v>
      </c>
      <c r="L355" s="241">
        <v>14.9</v>
      </c>
      <c r="M355" s="241">
        <v>14.2</v>
      </c>
      <c r="N355" s="241">
        <v>14.4</v>
      </c>
      <c r="O355" s="241">
        <v>13.9</v>
      </c>
      <c r="P355" s="241">
        <v>13</v>
      </c>
      <c r="Q355" s="241">
        <v>12.4</v>
      </c>
      <c r="R355" s="241">
        <v>11.3</v>
      </c>
      <c r="S355" s="241">
        <v>11.1</v>
      </c>
      <c r="T355" s="241">
        <v>10.7</v>
      </c>
      <c r="U355" s="241">
        <v>10.7</v>
      </c>
      <c r="V355" s="241">
        <v>10.1</v>
      </c>
      <c r="W355" s="241">
        <v>9.3000000000000007</v>
      </c>
      <c r="X355" s="241">
        <v>9.8000000000000007</v>
      </c>
      <c r="Y355" s="241">
        <v>9.5</v>
      </c>
      <c r="Z355" s="235" t="str">
        <f t="shared" si="15"/>
        <v>Wednesday</v>
      </c>
      <c r="AA355" s="235" t="str">
        <f t="shared" si="16"/>
        <v>February</v>
      </c>
      <c r="AB355" s="235" t="s">
        <v>203</v>
      </c>
      <c r="AC355" s="242">
        <f t="shared" si="17"/>
        <v>12.608333333333336</v>
      </c>
      <c r="AD355" s="235">
        <f>VLOOKUP(A355,'[5]Daily LDZ Demand'!$A$5:$B$4752,2,FALSE)</f>
        <v>10.33</v>
      </c>
      <c r="AF355" s="237"/>
      <c r="AG355"/>
      <c r="AH355"/>
    </row>
    <row r="356" spans="1:34" s="235" customFormat="1" x14ac:dyDescent="0.35">
      <c r="A356" s="240">
        <v>44609</v>
      </c>
      <c r="B356" s="241">
        <v>9.2000000000000011</v>
      </c>
      <c r="C356" s="241">
        <v>6.9</v>
      </c>
      <c r="D356" s="241">
        <v>7.4</v>
      </c>
      <c r="E356" s="241">
        <v>8.5</v>
      </c>
      <c r="F356" s="241">
        <v>9.6</v>
      </c>
      <c r="G356" s="241">
        <v>10.4</v>
      </c>
      <c r="H356" s="241">
        <v>10.6</v>
      </c>
      <c r="I356" s="241">
        <v>11.1</v>
      </c>
      <c r="J356" s="241">
        <v>10.9</v>
      </c>
      <c r="K356" s="241">
        <v>11.4</v>
      </c>
      <c r="L356" s="241">
        <v>10.5</v>
      </c>
      <c r="M356" s="241">
        <v>10.200000000000001</v>
      </c>
      <c r="N356" s="241">
        <v>9.8000000000000007</v>
      </c>
      <c r="O356" s="241">
        <v>9.3000000000000007</v>
      </c>
      <c r="P356" s="241">
        <v>8.7000000000000011</v>
      </c>
      <c r="Q356" s="241">
        <v>8.1</v>
      </c>
      <c r="R356" s="241">
        <v>7.5</v>
      </c>
      <c r="S356" s="241">
        <v>8.1999999999999993</v>
      </c>
      <c r="T356" s="241">
        <v>8.4</v>
      </c>
      <c r="U356" s="241">
        <v>8.4</v>
      </c>
      <c r="V356" s="241">
        <v>10.7</v>
      </c>
      <c r="W356" s="241">
        <v>11.5</v>
      </c>
      <c r="X356" s="241">
        <v>11.6</v>
      </c>
      <c r="Y356" s="241">
        <v>11.5</v>
      </c>
      <c r="Z356" s="235" t="str">
        <f t="shared" si="15"/>
        <v>Thursday</v>
      </c>
      <c r="AA356" s="235" t="str">
        <f t="shared" si="16"/>
        <v>February</v>
      </c>
      <c r="AB356" s="235" t="s">
        <v>203</v>
      </c>
      <c r="AC356" s="242">
        <f t="shared" si="17"/>
        <v>9.6</v>
      </c>
      <c r="AD356" s="235">
        <f>VLOOKUP(A356,'[5]Daily LDZ Demand'!$A$5:$B$4752,2,FALSE)</f>
        <v>10.47</v>
      </c>
      <c r="AF356" s="237"/>
      <c r="AG356"/>
      <c r="AH356"/>
    </row>
    <row r="357" spans="1:34" s="235" customFormat="1" x14ac:dyDescent="0.35">
      <c r="A357" s="240">
        <v>44610</v>
      </c>
      <c r="B357" s="241">
        <v>11.3</v>
      </c>
      <c r="C357" s="241">
        <v>10.5</v>
      </c>
      <c r="D357" s="241">
        <v>9.8000000000000007</v>
      </c>
      <c r="E357" s="241">
        <v>9.4</v>
      </c>
      <c r="F357" s="241">
        <v>9.3000000000000007</v>
      </c>
      <c r="G357" s="241">
        <v>9.1</v>
      </c>
      <c r="H357" s="241">
        <v>7.4</v>
      </c>
      <c r="I357" s="241">
        <v>7.8</v>
      </c>
      <c r="J357" s="241">
        <v>8.7000000000000011</v>
      </c>
      <c r="K357" s="241">
        <v>9.2000000000000011</v>
      </c>
      <c r="L357" s="241">
        <v>8.1999999999999993</v>
      </c>
      <c r="M357" s="241">
        <v>5.3</v>
      </c>
      <c r="N357" s="241">
        <v>5.5</v>
      </c>
      <c r="O357" s="241">
        <v>5.5</v>
      </c>
      <c r="P357" s="241">
        <v>5.4</v>
      </c>
      <c r="Q357" s="241">
        <v>4.5</v>
      </c>
      <c r="R357" s="241">
        <v>4.0999999999999996</v>
      </c>
      <c r="S357" s="241">
        <v>4.3</v>
      </c>
      <c r="T357" s="241">
        <v>4.2</v>
      </c>
      <c r="U357" s="241">
        <v>3.5</v>
      </c>
      <c r="V357" s="241">
        <v>3.6</v>
      </c>
      <c r="W357" s="241">
        <v>3.2</v>
      </c>
      <c r="X357" s="241">
        <v>2.8</v>
      </c>
      <c r="Y357" s="241">
        <v>3.4</v>
      </c>
      <c r="Z357" s="235" t="str">
        <f t="shared" si="15"/>
        <v>Friday</v>
      </c>
      <c r="AA357" s="235" t="str">
        <f t="shared" si="16"/>
        <v>February</v>
      </c>
      <c r="AB357" s="235" t="s">
        <v>203</v>
      </c>
      <c r="AC357" s="242">
        <f t="shared" si="17"/>
        <v>6.5</v>
      </c>
      <c r="AD357" s="235">
        <f>VLOOKUP(A357,'[5]Daily LDZ Demand'!$A$5:$B$4752,2,FALSE)</f>
        <v>12.18</v>
      </c>
      <c r="AF357" s="237"/>
      <c r="AG357"/>
      <c r="AH357"/>
    </row>
    <row r="358" spans="1:34" s="235" customFormat="1" x14ac:dyDescent="0.35">
      <c r="A358" s="240">
        <v>44613</v>
      </c>
      <c r="B358" s="241">
        <v>6.4</v>
      </c>
      <c r="C358" s="241">
        <v>7.7</v>
      </c>
      <c r="D358" s="241">
        <v>8.1999999999999993</v>
      </c>
      <c r="E358" s="241">
        <v>8.6</v>
      </c>
      <c r="F358" s="241">
        <v>9.1</v>
      </c>
      <c r="G358" s="241">
        <v>9.5</v>
      </c>
      <c r="H358" s="241">
        <v>10</v>
      </c>
      <c r="I358" s="241">
        <v>10.8</v>
      </c>
      <c r="J358" s="241">
        <v>10.8</v>
      </c>
      <c r="K358" s="241">
        <v>10.5</v>
      </c>
      <c r="L358" s="241">
        <v>10</v>
      </c>
      <c r="M358" s="241">
        <v>9.2000000000000011</v>
      </c>
      <c r="N358" s="241">
        <v>8.5</v>
      </c>
      <c r="O358" s="241">
        <v>7.7</v>
      </c>
      <c r="P358" s="241">
        <v>6.4</v>
      </c>
      <c r="Q358" s="241">
        <v>6.3</v>
      </c>
      <c r="R358" s="241">
        <v>6.5</v>
      </c>
      <c r="S358" s="241">
        <v>6.7</v>
      </c>
      <c r="T358" s="241">
        <v>6.4</v>
      </c>
      <c r="U358" s="241">
        <v>8</v>
      </c>
      <c r="V358" s="241">
        <v>8.5</v>
      </c>
      <c r="W358" s="241">
        <v>9.4</v>
      </c>
      <c r="X358" s="241">
        <v>9.6</v>
      </c>
      <c r="Y358" s="241">
        <v>9.7000000000000011</v>
      </c>
      <c r="Z358" s="235" t="str">
        <f t="shared" si="15"/>
        <v>Monday</v>
      </c>
      <c r="AA358" s="235" t="str">
        <f t="shared" si="16"/>
        <v>February</v>
      </c>
      <c r="AB358" s="235" t="s">
        <v>203</v>
      </c>
      <c r="AC358" s="242">
        <f t="shared" si="17"/>
        <v>8.5208333333333339</v>
      </c>
      <c r="AD358" s="235">
        <f>VLOOKUP(A358,'[5]Daily LDZ Demand'!$A$5:$B$4752,2,FALSE)</f>
        <v>12.12</v>
      </c>
      <c r="AF358" s="237"/>
      <c r="AG358"/>
      <c r="AH358"/>
    </row>
    <row r="359" spans="1:34" s="235" customFormat="1" x14ac:dyDescent="0.35">
      <c r="A359" s="240">
        <v>44614</v>
      </c>
      <c r="B359" s="241">
        <v>10.8</v>
      </c>
      <c r="C359" s="241">
        <v>11</v>
      </c>
      <c r="D359" s="241">
        <v>11.2</v>
      </c>
      <c r="E359" s="241">
        <v>11.2</v>
      </c>
      <c r="F359" s="241">
        <v>12.6</v>
      </c>
      <c r="G359" s="241">
        <v>13</v>
      </c>
      <c r="H359" s="241">
        <v>11.6</v>
      </c>
      <c r="I359" s="241">
        <v>11.3</v>
      </c>
      <c r="J359" s="241">
        <v>11.4</v>
      </c>
      <c r="K359" s="241">
        <v>11.2</v>
      </c>
      <c r="L359" s="241">
        <v>10.5</v>
      </c>
      <c r="M359" s="241">
        <v>9.3000000000000007</v>
      </c>
      <c r="N359" s="241">
        <v>8.3000000000000007</v>
      </c>
      <c r="O359" s="241">
        <v>7</v>
      </c>
      <c r="P359" s="241">
        <v>6.3</v>
      </c>
      <c r="Q359" s="241">
        <v>5.9</v>
      </c>
      <c r="R359" s="241">
        <v>5.6</v>
      </c>
      <c r="S359" s="241">
        <v>5.5</v>
      </c>
      <c r="T359" s="241">
        <v>4.8</v>
      </c>
      <c r="U359" s="241">
        <v>4.9000000000000004</v>
      </c>
      <c r="V359" s="241">
        <v>4.9000000000000004</v>
      </c>
      <c r="W359" s="241">
        <v>3.3</v>
      </c>
      <c r="X359" s="241">
        <v>3.1</v>
      </c>
      <c r="Y359" s="241">
        <v>3.4</v>
      </c>
      <c r="Z359" s="235" t="str">
        <f t="shared" si="15"/>
        <v>Tuesday</v>
      </c>
      <c r="AA359" s="235" t="str">
        <f t="shared" si="16"/>
        <v>February</v>
      </c>
      <c r="AB359" s="235" t="s">
        <v>203</v>
      </c>
      <c r="AC359" s="242">
        <f t="shared" si="17"/>
        <v>8.25416666666667</v>
      </c>
      <c r="AD359" s="235">
        <f>VLOOKUP(A359,'[5]Daily LDZ Demand'!$A$5:$B$4752,2,FALSE)</f>
        <v>10.56</v>
      </c>
      <c r="AF359" s="237"/>
      <c r="AG359"/>
      <c r="AH359"/>
    </row>
    <row r="360" spans="1:34" s="235" customFormat="1" x14ac:dyDescent="0.35">
      <c r="A360" s="240">
        <v>44615</v>
      </c>
      <c r="B360" s="241">
        <v>1.9</v>
      </c>
      <c r="C360" s="241">
        <v>3.5</v>
      </c>
      <c r="D360" s="241">
        <v>6.4</v>
      </c>
      <c r="E360" s="241">
        <v>7.6</v>
      </c>
      <c r="F360" s="241">
        <v>8.4</v>
      </c>
      <c r="G360" s="241">
        <v>9.6</v>
      </c>
      <c r="H360" s="241">
        <v>10.4</v>
      </c>
      <c r="I360" s="241">
        <v>9.7000000000000011</v>
      </c>
      <c r="J360" s="241">
        <v>9</v>
      </c>
      <c r="K360" s="241">
        <v>9.9</v>
      </c>
      <c r="L360" s="241">
        <v>9.3000000000000007</v>
      </c>
      <c r="M360" s="241">
        <v>9.1</v>
      </c>
      <c r="N360" s="241">
        <v>8.6</v>
      </c>
      <c r="O360" s="241">
        <v>8.7000000000000011</v>
      </c>
      <c r="P360" s="241">
        <v>8.8000000000000007</v>
      </c>
      <c r="Q360" s="241">
        <v>7.8</v>
      </c>
      <c r="R360" s="241">
        <v>7.7</v>
      </c>
      <c r="S360" s="241">
        <v>8.1999999999999993</v>
      </c>
      <c r="T360" s="241">
        <v>8.5</v>
      </c>
      <c r="U360" s="241">
        <v>8.7000000000000011</v>
      </c>
      <c r="V360" s="241">
        <v>9.2000000000000011</v>
      </c>
      <c r="W360" s="241">
        <v>9.3000000000000007</v>
      </c>
      <c r="X360" s="241">
        <v>9.1</v>
      </c>
      <c r="Y360" s="241">
        <v>7.8</v>
      </c>
      <c r="Z360" s="235" t="str">
        <f t="shared" si="15"/>
        <v>Wednesday</v>
      </c>
      <c r="AA360" s="235" t="str">
        <f t="shared" si="16"/>
        <v>February</v>
      </c>
      <c r="AB360" s="235" t="s">
        <v>203</v>
      </c>
      <c r="AC360" s="242">
        <f t="shared" si="17"/>
        <v>8.216666666666665</v>
      </c>
      <c r="AD360" s="235">
        <f>VLOOKUP(A360,'[5]Daily LDZ Demand'!$A$5:$B$4752,2,FALSE)</f>
        <v>11.37</v>
      </c>
      <c r="AF360" s="237"/>
      <c r="AG360"/>
      <c r="AH360"/>
    </row>
    <row r="361" spans="1:34" s="235" customFormat="1" x14ac:dyDescent="0.35">
      <c r="A361" s="240">
        <v>44616</v>
      </c>
      <c r="B361" s="241">
        <v>7.7</v>
      </c>
      <c r="C361" s="241">
        <v>7.9</v>
      </c>
      <c r="D361" s="241">
        <v>4.9000000000000004</v>
      </c>
      <c r="E361" s="241">
        <v>4.2</v>
      </c>
      <c r="F361" s="241">
        <v>4.4000000000000004</v>
      </c>
      <c r="G361" s="241">
        <v>3.8</v>
      </c>
      <c r="H361" s="241">
        <v>3.8</v>
      </c>
      <c r="I361" s="241">
        <v>7.1</v>
      </c>
      <c r="J361" s="241">
        <v>6.4</v>
      </c>
      <c r="K361" s="241">
        <v>6.2</v>
      </c>
      <c r="L361" s="241">
        <v>5.7</v>
      </c>
      <c r="M361" s="241">
        <v>5.4</v>
      </c>
      <c r="N361" s="241">
        <v>4.3</v>
      </c>
      <c r="O361" s="241">
        <v>3.9</v>
      </c>
      <c r="P361" s="241">
        <v>3.8</v>
      </c>
      <c r="Q361" s="241">
        <v>3.3</v>
      </c>
      <c r="R361" s="241">
        <v>3.6</v>
      </c>
      <c r="S361" s="241">
        <v>3.4</v>
      </c>
      <c r="T361" s="241">
        <v>3.5</v>
      </c>
      <c r="U361" s="241">
        <v>4.4000000000000004</v>
      </c>
      <c r="V361" s="241">
        <v>4.5</v>
      </c>
      <c r="W361" s="241">
        <v>3.9</v>
      </c>
      <c r="X361" s="241">
        <v>3.9</v>
      </c>
      <c r="Y361" s="241">
        <v>4.3</v>
      </c>
      <c r="Z361" s="235" t="str">
        <f t="shared" si="15"/>
        <v>Thursday</v>
      </c>
      <c r="AA361" s="235" t="str">
        <f t="shared" si="16"/>
        <v>February</v>
      </c>
      <c r="AB361" s="235" t="s">
        <v>203</v>
      </c>
      <c r="AC361" s="242">
        <f t="shared" si="17"/>
        <v>4.7625000000000002</v>
      </c>
      <c r="AD361" s="235">
        <f>VLOOKUP(A361,'[5]Daily LDZ Demand'!$A$5:$B$4752,2,FALSE)</f>
        <v>12.25</v>
      </c>
      <c r="AF361" s="237"/>
      <c r="AG361"/>
      <c r="AH361"/>
    </row>
    <row r="362" spans="1:34" s="235" customFormat="1" x14ac:dyDescent="0.35">
      <c r="A362" s="240">
        <v>44617</v>
      </c>
      <c r="B362" s="241">
        <v>4.2</v>
      </c>
      <c r="C362" s="241">
        <v>3.8</v>
      </c>
      <c r="D362" s="241">
        <v>3.3</v>
      </c>
      <c r="E362" s="241">
        <v>5.7</v>
      </c>
      <c r="F362" s="241">
        <v>8</v>
      </c>
      <c r="G362" s="241">
        <v>8.8000000000000007</v>
      </c>
      <c r="H362" s="241">
        <v>9.5</v>
      </c>
      <c r="I362" s="241">
        <v>10.200000000000001</v>
      </c>
      <c r="J362" s="241">
        <v>9.8000000000000007</v>
      </c>
      <c r="K362" s="241">
        <v>10</v>
      </c>
      <c r="L362" s="241">
        <v>9.8000000000000007</v>
      </c>
      <c r="M362" s="241">
        <v>8.9</v>
      </c>
      <c r="N362" s="241">
        <v>7.1</v>
      </c>
      <c r="O362" s="241">
        <v>4</v>
      </c>
      <c r="P362" s="241">
        <v>1.7</v>
      </c>
      <c r="Q362" s="241">
        <v>1.1000000000000001</v>
      </c>
      <c r="R362" s="241">
        <v>0.3</v>
      </c>
      <c r="S362" s="241">
        <v>0.7</v>
      </c>
      <c r="T362" s="241">
        <v>0.2</v>
      </c>
      <c r="U362" s="241">
        <v>-0.4</v>
      </c>
      <c r="V362" s="241">
        <v>-0.3</v>
      </c>
      <c r="W362" s="241">
        <v>0.1</v>
      </c>
      <c r="X362" s="241">
        <v>1.6</v>
      </c>
      <c r="Y362" s="241">
        <v>0.5</v>
      </c>
      <c r="Z362" s="235" t="str">
        <f t="shared" si="15"/>
        <v>Friday</v>
      </c>
      <c r="AA362" s="235" t="str">
        <f t="shared" si="16"/>
        <v>February</v>
      </c>
      <c r="AB362" s="235" t="s">
        <v>203</v>
      </c>
      <c r="AC362" s="242">
        <f t="shared" si="17"/>
        <v>4.5249999999999995</v>
      </c>
      <c r="AD362" s="235">
        <f>VLOOKUP(A362,'[5]Daily LDZ Demand'!$A$5:$B$4752,2,FALSE)</f>
        <v>11.67</v>
      </c>
      <c r="AF362" s="237"/>
      <c r="AG362"/>
      <c r="AH362"/>
    </row>
    <row r="363" spans="1:34" s="235" customFormat="1" x14ac:dyDescent="0.35">
      <c r="A363" s="240">
        <v>44620</v>
      </c>
      <c r="B363" s="241">
        <v>9.3000000000000007</v>
      </c>
      <c r="C363" s="241">
        <v>9.2000000000000011</v>
      </c>
      <c r="D363" s="241">
        <v>9.5</v>
      </c>
      <c r="E363" s="241">
        <v>9.9</v>
      </c>
      <c r="F363" s="241">
        <v>10.4</v>
      </c>
      <c r="G363" s="241">
        <v>10.9</v>
      </c>
      <c r="H363" s="241">
        <v>11.3</v>
      </c>
      <c r="I363" s="241">
        <v>10.9</v>
      </c>
      <c r="J363" s="241">
        <v>10.8</v>
      </c>
      <c r="K363" s="241">
        <v>10.4</v>
      </c>
      <c r="L363" s="241">
        <v>10.200000000000001</v>
      </c>
      <c r="M363" s="241">
        <v>10.3</v>
      </c>
      <c r="N363" s="241">
        <v>10.4</v>
      </c>
      <c r="O363" s="241">
        <v>10.4</v>
      </c>
      <c r="P363" s="241">
        <v>10.1</v>
      </c>
      <c r="Q363" s="241">
        <v>9.3000000000000007</v>
      </c>
      <c r="R363" s="241">
        <v>8.8000000000000007</v>
      </c>
      <c r="S363" s="241">
        <v>8.6</v>
      </c>
      <c r="T363" s="241">
        <v>8.1999999999999993</v>
      </c>
      <c r="U363" s="241">
        <v>8.1</v>
      </c>
      <c r="V363" s="241">
        <v>8</v>
      </c>
      <c r="W363" s="241">
        <v>7.9</v>
      </c>
      <c r="X363" s="241">
        <v>7.7</v>
      </c>
      <c r="Y363" s="241">
        <v>6.7</v>
      </c>
      <c r="Z363" s="235" t="str">
        <f t="shared" si="15"/>
        <v>Monday</v>
      </c>
      <c r="AA363" s="235" t="str">
        <f t="shared" si="16"/>
        <v>February</v>
      </c>
      <c r="AB363" s="235" t="s">
        <v>203</v>
      </c>
      <c r="AC363" s="242">
        <f t="shared" si="17"/>
        <v>9.4708333333333332</v>
      </c>
      <c r="AD363" s="235">
        <f>VLOOKUP(A363,'[5]Daily LDZ Demand'!$A$5:$B$4752,2,FALSE)</f>
        <v>11.02</v>
      </c>
      <c r="AF363" s="237"/>
      <c r="AG363"/>
      <c r="AH363"/>
    </row>
    <row r="364" spans="1:34" s="235" customFormat="1" x14ac:dyDescent="0.35">
      <c r="A364" s="240">
        <v>44621</v>
      </c>
      <c r="B364" s="241">
        <v>6.6</v>
      </c>
      <c r="C364" s="241">
        <v>7.1</v>
      </c>
      <c r="D364" s="241">
        <v>7.3</v>
      </c>
      <c r="E364" s="241">
        <v>7.5</v>
      </c>
      <c r="F364" s="241">
        <v>7.6</v>
      </c>
      <c r="G364" s="241">
        <v>8.1</v>
      </c>
      <c r="H364" s="241">
        <v>8.3000000000000007</v>
      </c>
      <c r="I364" s="241">
        <v>8.1999999999999993</v>
      </c>
      <c r="J364" s="241">
        <v>8</v>
      </c>
      <c r="K364" s="241">
        <v>8.1</v>
      </c>
      <c r="L364" s="241">
        <v>8.1999999999999993</v>
      </c>
      <c r="M364" s="241">
        <v>8</v>
      </c>
      <c r="N364" s="241">
        <v>7.9</v>
      </c>
      <c r="O364" s="241">
        <v>7.8</v>
      </c>
      <c r="P364" s="241">
        <v>7.8</v>
      </c>
      <c r="Q364" s="241">
        <v>7.7</v>
      </c>
      <c r="R364" s="241">
        <v>7.8</v>
      </c>
      <c r="S364" s="241">
        <v>7.8</v>
      </c>
      <c r="T364" s="241">
        <v>7.9</v>
      </c>
      <c r="U364" s="241">
        <v>7.9</v>
      </c>
      <c r="V364" s="241">
        <v>7.9</v>
      </c>
      <c r="W364" s="241">
        <v>8</v>
      </c>
      <c r="X364" s="241">
        <v>8.1</v>
      </c>
      <c r="Y364" s="241">
        <v>8.1999999999999993</v>
      </c>
      <c r="Z364" s="235" t="str">
        <f t="shared" si="15"/>
        <v>Tuesday</v>
      </c>
      <c r="AA364" s="235" t="str">
        <f t="shared" si="16"/>
        <v>March</v>
      </c>
      <c r="AB364" s="235" t="s">
        <v>203</v>
      </c>
      <c r="AC364" s="242">
        <f t="shared" si="17"/>
        <v>7.8250000000000002</v>
      </c>
      <c r="AD364" s="235">
        <f>VLOOKUP(A364,'[5]Daily LDZ Demand'!$A$5:$B$4752,2,FALSE)</f>
        <v>11.88</v>
      </c>
      <c r="AF364" s="237"/>
      <c r="AG364"/>
      <c r="AH364"/>
    </row>
    <row r="365" spans="1:34" s="235" customFormat="1" x14ac:dyDescent="0.35">
      <c r="A365" s="240">
        <v>44622</v>
      </c>
      <c r="B365" s="241">
        <v>8.6</v>
      </c>
      <c r="C365" s="241">
        <v>9</v>
      </c>
      <c r="D365" s="241">
        <v>9.3000000000000007</v>
      </c>
      <c r="E365" s="241">
        <v>9.3000000000000007</v>
      </c>
      <c r="F365" s="241">
        <v>9.2000000000000011</v>
      </c>
      <c r="G365" s="241">
        <v>9</v>
      </c>
      <c r="H365" s="241">
        <v>9.1</v>
      </c>
      <c r="I365" s="241">
        <v>9.3000000000000007</v>
      </c>
      <c r="J365" s="241">
        <v>10.4</v>
      </c>
      <c r="K365" s="241">
        <v>10.1</v>
      </c>
      <c r="L365" s="241">
        <v>9.6</v>
      </c>
      <c r="M365" s="241">
        <v>8.9</v>
      </c>
      <c r="N365" s="241">
        <v>8</v>
      </c>
      <c r="O365" s="241">
        <v>8</v>
      </c>
      <c r="P365" s="241">
        <v>8</v>
      </c>
      <c r="Q365" s="241">
        <v>7.8</v>
      </c>
      <c r="R365" s="241">
        <v>7.4</v>
      </c>
      <c r="S365" s="241">
        <v>7.4</v>
      </c>
      <c r="T365" s="241">
        <v>7.6</v>
      </c>
      <c r="U365" s="241">
        <v>7.8</v>
      </c>
      <c r="V365" s="241">
        <v>8</v>
      </c>
      <c r="W365" s="241">
        <v>8.4</v>
      </c>
      <c r="X365" s="241">
        <v>8.5</v>
      </c>
      <c r="Y365" s="241">
        <v>8.6</v>
      </c>
      <c r="Z365" s="235" t="str">
        <f t="shared" si="15"/>
        <v>Wednesday</v>
      </c>
      <c r="AA365" s="235" t="str">
        <f t="shared" si="16"/>
        <v>March</v>
      </c>
      <c r="AB365" s="235" t="s">
        <v>203</v>
      </c>
      <c r="AC365" s="242">
        <f t="shared" si="17"/>
        <v>8.6375000000000011</v>
      </c>
      <c r="AD365" s="235">
        <f>VLOOKUP(A365,'[5]Daily LDZ Demand'!$A$5:$B$4752,2,FALSE)</f>
        <v>11.23</v>
      </c>
      <c r="AF365" s="237"/>
      <c r="AG365"/>
      <c r="AH365"/>
    </row>
    <row r="366" spans="1:34" s="235" customFormat="1" x14ac:dyDescent="0.35">
      <c r="A366" s="240">
        <v>44623</v>
      </c>
      <c r="B366" s="241">
        <v>8.8000000000000007</v>
      </c>
      <c r="C366" s="241">
        <v>9</v>
      </c>
      <c r="D366" s="241">
        <v>9.5</v>
      </c>
      <c r="E366" s="241">
        <v>9.8000000000000007</v>
      </c>
      <c r="F366" s="241">
        <v>10.200000000000001</v>
      </c>
      <c r="G366" s="241">
        <v>10.7</v>
      </c>
      <c r="H366" s="241">
        <v>10.8</v>
      </c>
      <c r="I366" s="241">
        <v>11.6</v>
      </c>
      <c r="J366" s="241">
        <v>11</v>
      </c>
      <c r="K366" s="241">
        <v>10.3</v>
      </c>
      <c r="L366" s="241">
        <v>10</v>
      </c>
      <c r="M366" s="241">
        <v>9.5</v>
      </c>
      <c r="N366" s="241">
        <v>7.8</v>
      </c>
      <c r="O366" s="241">
        <v>7.9</v>
      </c>
      <c r="P366" s="241">
        <v>7.6</v>
      </c>
      <c r="Q366" s="241">
        <v>7.4</v>
      </c>
      <c r="R366" s="241">
        <v>6.9</v>
      </c>
      <c r="S366" s="241">
        <v>6.5</v>
      </c>
      <c r="T366" s="241">
        <v>6.1</v>
      </c>
      <c r="U366" s="241">
        <v>5.9</v>
      </c>
      <c r="V366" s="241">
        <v>5.7</v>
      </c>
      <c r="W366" s="241">
        <v>6</v>
      </c>
      <c r="X366" s="241">
        <v>5.9</v>
      </c>
      <c r="Y366" s="241">
        <v>5.4</v>
      </c>
      <c r="Z366" s="235" t="str">
        <f t="shared" si="15"/>
        <v>Thursday</v>
      </c>
      <c r="AA366" s="235" t="str">
        <f t="shared" si="16"/>
        <v>March</v>
      </c>
      <c r="AB366" s="235" t="s">
        <v>203</v>
      </c>
      <c r="AC366" s="242">
        <f t="shared" si="17"/>
        <v>8.3458333333333332</v>
      </c>
      <c r="AD366" s="235">
        <f>VLOOKUP(A366,'[5]Daily LDZ Demand'!$A$5:$B$4752,2,FALSE)</f>
        <v>10.81</v>
      </c>
      <c r="AF366" s="237"/>
      <c r="AG366"/>
      <c r="AH366"/>
    </row>
    <row r="367" spans="1:34" s="235" customFormat="1" x14ac:dyDescent="0.35">
      <c r="A367" s="240">
        <v>44624</v>
      </c>
      <c r="B367" s="241">
        <v>5.4</v>
      </c>
      <c r="C367" s="241">
        <v>5.4</v>
      </c>
      <c r="D367" s="241">
        <v>5.5</v>
      </c>
      <c r="E367" s="241">
        <v>6.1</v>
      </c>
      <c r="F367" s="241">
        <v>8.1999999999999993</v>
      </c>
      <c r="G367" s="241">
        <v>9.1</v>
      </c>
      <c r="H367" s="241">
        <v>9.4</v>
      </c>
      <c r="I367" s="241">
        <v>10</v>
      </c>
      <c r="J367" s="241">
        <v>9.5</v>
      </c>
      <c r="K367" s="241">
        <v>9.6</v>
      </c>
      <c r="L367" s="241">
        <v>9.6</v>
      </c>
      <c r="M367" s="241">
        <v>8.8000000000000007</v>
      </c>
      <c r="N367" s="241">
        <v>7.8</v>
      </c>
      <c r="O367" s="241">
        <v>7</v>
      </c>
      <c r="P367" s="241">
        <v>5.7</v>
      </c>
      <c r="Q367" s="241">
        <v>6.3</v>
      </c>
      <c r="R367" s="241">
        <v>6.2</v>
      </c>
      <c r="S367" s="241">
        <v>5.8</v>
      </c>
      <c r="T367" s="241">
        <v>5.4</v>
      </c>
      <c r="U367" s="241">
        <v>3.9</v>
      </c>
      <c r="V367" s="241">
        <v>2.5</v>
      </c>
      <c r="W367" s="241">
        <v>1.4</v>
      </c>
      <c r="X367" s="241">
        <v>0</v>
      </c>
      <c r="Y367" s="241">
        <v>-0.5</v>
      </c>
      <c r="Z367" s="235" t="str">
        <f t="shared" si="15"/>
        <v>Friday</v>
      </c>
      <c r="AA367" s="235" t="str">
        <f t="shared" si="16"/>
        <v>March</v>
      </c>
      <c r="AB367" s="235" t="s">
        <v>203</v>
      </c>
      <c r="AC367" s="242">
        <f t="shared" si="17"/>
        <v>6.1708333333333334</v>
      </c>
      <c r="AD367" s="235">
        <f>VLOOKUP(A367,'[5]Daily LDZ Demand'!$A$5:$B$4752,2,FALSE)</f>
        <v>10.67</v>
      </c>
      <c r="AF367" s="237"/>
      <c r="AG367"/>
      <c r="AH367"/>
    </row>
    <row r="368" spans="1:34" s="235" customFormat="1" x14ac:dyDescent="0.35">
      <c r="A368" s="240">
        <v>44627</v>
      </c>
      <c r="B368" s="241">
        <v>2.6</v>
      </c>
      <c r="C368" s="241">
        <v>2.5</v>
      </c>
      <c r="D368" s="241">
        <v>3.3</v>
      </c>
      <c r="E368" s="241">
        <v>4.0999999999999996</v>
      </c>
      <c r="F368" s="241">
        <v>5.3</v>
      </c>
      <c r="G368" s="241">
        <v>5.6</v>
      </c>
      <c r="H368" s="241">
        <v>6</v>
      </c>
      <c r="I368" s="241">
        <v>6.7</v>
      </c>
      <c r="J368" s="241">
        <v>8</v>
      </c>
      <c r="K368" s="241">
        <v>8.5</v>
      </c>
      <c r="L368" s="241">
        <v>8.1999999999999993</v>
      </c>
      <c r="M368" s="241">
        <v>7.1</v>
      </c>
      <c r="N368" s="241">
        <v>4.8</v>
      </c>
      <c r="O368" s="241">
        <v>3.7</v>
      </c>
      <c r="P368" s="241">
        <v>3.7</v>
      </c>
      <c r="Q368" s="241">
        <v>4.2</v>
      </c>
      <c r="R368" s="241">
        <v>4.2</v>
      </c>
      <c r="S368" s="241">
        <v>5.5</v>
      </c>
      <c r="T368" s="241">
        <v>5</v>
      </c>
      <c r="U368" s="241">
        <v>4.3</v>
      </c>
      <c r="V368" s="241">
        <v>3.7</v>
      </c>
      <c r="W368" s="241">
        <v>3.2</v>
      </c>
      <c r="X368" s="241">
        <v>2.7</v>
      </c>
      <c r="Y368" s="241">
        <v>2.6</v>
      </c>
      <c r="Z368" s="235" t="str">
        <f t="shared" si="15"/>
        <v>Monday</v>
      </c>
      <c r="AA368" s="235" t="str">
        <f t="shared" si="16"/>
        <v>March</v>
      </c>
      <c r="AB368" s="235" t="s">
        <v>203</v>
      </c>
      <c r="AC368" s="242">
        <f t="shared" si="17"/>
        <v>4.8125</v>
      </c>
      <c r="AD368" s="235">
        <f>VLOOKUP(A368,'[5]Daily LDZ Demand'!$A$5:$B$4752,2,FALSE)</f>
        <v>12.88</v>
      </c>
      <c r="AF368" s="237"/>
      <c r="AG368"/>
      <c r="AH368"/>
    </row>
    <row r="369" spans="1:34" s="235" customFormat="1" x14ac:dyDescent="0.35">
      <c r="A369" s="240">
        <v>44628</v>
      </c>
      <c r="B369" s="241">
        <v>2.5</v>
      </c>
      <c r="C369" s="241">
        <v>4.4000000000000004</v>
      </c>
      <c r="D369" s="241">
        <v>5.4</v>
      </c>
      <c r="E369" s="241">
        <v>6.9</v>
      </c>
      <c r="F369" s="241">
        <v>8.1999999999999993</v>
      </c>
      <c r="G369" s="241">
        <v>8.9</v>
      </c>
      <c r="H369" s="241">
        <v>9.8000000000000007</v>
      </c>
      <c r="I369" s="241">
        <v>10.1</v>
      </c>
      <c r="J369" s="241">
        <v>9.9</v>
      </c>
      <c r="K369" s="241">
        <v>9.6</v>
      </c>
      <c r="L369" s="241">
        <v>9.4</v>
      </c>
      <c r="M369" s="241">
        <v>9.2000000000000011</v>
      </c>
      <c r="N369" s="241">
        <v>9.3000000000000007</v>
      </c>
      <c r="O369" s="241">
        <v>8.9</v>
      </c>
      <c r="P369" s="241">
        <v>9</v>
      </c>
      <c r="Q369" s="241">
        <v>8.5</v>
      </c>
      <c r="R369" s="241">
        <v>7.3</v>
      </c>
      <c r="S369" s="241">
        <v>8.9</v>
      </c>
      <c r="T369" s="241">
        <v>7.9</v>
      </c>
      <c r="U369" s="241">
        <v>7.6</v>
      </c>
      <c r="V369" s="241">
        <v>6</v>
      </c>
      <c r="W369" s="241">
        <v>7</v>
      </c>
      <c r="X369" s="241">
        <v>6.7</v>
      </c>
      <c r="Y369" s="241">
        <v>7.4</v>
      </c>
      <c r="Z369" s="235" t="str">
        <f t="shared" si="15"/>
        <v>Tuesday</v>
      </c>
      <c r="AA369" s="235" t="str">
        <f t="shared" si="16"/>
        <v>March</v>
      </c>
      <c r="AB369" s="235" t="s">
        <v>203</v>
      </c>
      <c r="AC369" s="242">
        <f t="shared" si="17"/>
        <v>7.8666666666666671</v>
      </c>
      <c r="AD369" s="235">
        <f>VLOOKUP(A369,'[5]Daily LDZ Demand'!$A$5:$B$4752,2,FALSE)</f>
        <v>12.15</v>
      </c>
      <c r="AF369" s="237"/>
      <c r="AG369"/>
      <c r="AH369"/>
    </row>
    <row r="370" spans="1:34" s="235" customFormat="1" x14ac:dyDescent="0.35">
      <c r="A370" s="240">
        <v>44629</v>
      </c>
      <c r="B370" s="241">
        <v>7.9</v>
      </c>
      <c r="C370" s="241">
        <v>8.5</v>
      </c>
      <c r="D370" s="241">
        <v>8.8000000000000007</v>
      </c>
      <c r="E370" s="241">
        <v>9.1</v>
      </c>
      <c r="F370" s="241">
        <v>10.3</v>
      </c>
      <c r="G370" s="241">
        <v>10.200000000000001</v>
      </c>
      <c r="H370" s="241">
        <v>11</v>
      </c>
      <c r="I370" s="241">
        <v>11</v>
      </c>
      <c r="J370" s="241">
        <v>11.5</v>
      </c>
      <c r="K370" s="241">
        <v>11.4</v>
      </c>
      <c r="L370" s="241">
        <v>11.7</v>
      </c>
      <c r="M370" s="241">
        <v>11.5</v>
      </c>
      <c r="N370" s="241">
        <v>11</v>
      </c>
      <c r="O370" s="241">
        <v>10.6</v>
      </c>
      <c r="P370" s="241">
        <v>10</v>
      </c>
      <c r="Q370" s="241">
        <v>10.200000000000001</v>
      </c>
      <c r="R370" s="241">
        <v>9.9</v>
      </c>
      <c r="S370" s="241">
        <v>10.3</v>
      </c>
      <c r="T370" s="241">
        <v>10.7</v>
      </c>
      <c r="U370" s="241">
        <v>10.7</v>
      </c>
      <c r="V370" s="241">
        <v>10.5</v>
      </c>
      <c r="W370" s="241">
        <v>10.200000000000001</v>
      </c>
      <c r="X370" s="241">
        <v>10</v>
      </c>
      <c r="Y370" s="241">
        <v>9.6</v>
      </c>
      <c r="Z370" s="235" t="str">
        <f t="shared" si="15"/>
        <v>Wednesday</v>
      </c>
      <c r="AA370" s="235" t="str">
        <f t="shared" si="16"/>
        <v>March</v>
      </c>
      <c r="AB370" s="235" t="s">
        <v>203</v>
      </c>
      <c r="AC370" s="242">
        <f t="shared" si="17"/>
        <v>10.274999999999999</v>
      </c>
      <c r="AD370" s="235">
        <f>VLOOKUP(A370,'[5]Daily LDZ Demand'!$A$5:$B$4752,2,FALSE)</f>
        <v>10.57</v>
      </c>
      <c r="AF370" s="237"/>
      <c r="AG370"/>
      <c r="AH370"/>
    </row>
    <row r="371" spans="1:34" s="235" customFormat="1" x14ac:dyDescent="0.35">
      <c r="A371" s="240">
        <v>44630</v>
      </c>
      <c r="B371" s="241">
        <v>9.6</v>
      </c>
      <c r="C371" s="241">
        <v>9.5</v>
      </c>
      <c r="D371" s="241">
        <v>9.4</v>
      </c>
      <c r="E371" s="241">
        <v>9.8000000000000007</v>
      </c>
      <c r="F371" s="241">
        <v>10.6</v>
      </c>
      <c r="G371" s="241">
        <v>11</v>
      </c>
      <c r="H371" s="241">
        <v>10.7</v>
      </c>
      <c r="I371" s="241">
        <v>10.9</v>
      </c>
      <c r="J371" s="241">
        <v>10.5</v>
      </c>
      <c r="K371" s="241">
        <v>9.7000000000000011</v>
      </c>
      <c r="L371" s="241">
        <v>9.5</v>
      </c>
      <c r="M371" s="241">
        <v>9.3000000000000007</v>
      </c>
      <c r="N371" s="241">
        <v>8.7000000000000011</v>
      </c>
      <c r="O371" s="241">
        <v>8.3000000000000007</v>
      </c>
      <c r="P371" s="241">
        <v>8.3000000000000007</v>
      </c>
      <c r="Q371" s="241">
        <v>8.1</v>
      </c>
      <c r="R371" s="241">
        <v>7.7</v>
      </c>
      <c r="S371" s="241">
        <v>8.6</v>
      </c>
      <c r="T371" s="241">
        <v>9.7000000000000011</v>
      </c>
      <c r="U371" s="241">
        <v>10.3</v>
      </c>
      <c r="V371" s="241">
        <v>10.3</v>
      </c>
      <c r="W371" s="241">
        <v>10.200000000000001</v>
      </c>
      <c r="X371" s="241">
        <v>9.6</v>
      </c>
      <c r="Y371" s="241">
        <v>9</v>
      </c>
      <c r="Z371" s="235" t="str">
        <f t="shared" si="15"/>
        <v>Thursday</v>
      </c>
      <c r="AA371" s="235" t="str">
        <f t="shared" si="16"/>
        <v>March</v>
      </c>
      <c r="AB371" s="235" t="s">
        <v>203</v>
      </c>
      <c r="AC371" s="242">
        <f t="shared" si="17"/>
        <v>9.5541666666666654</v>
      </c>
      <c r="AD371" s="235">
        <f>VLOOKUP(A371,'[5]Daily LDZ Demand'!$A$5:$B$4752,2,FALSE)</f>
        <v>9.64</v>
      </c>
      <c r="AF371" s="237"/>
      <c r="AG371"/>
      <c r="AH371"/>
    </row>
    <row r="372" spans="1:34" s="235" customFormat="1" x14ac:dyDescent="0.35">
      <c r="A372" s="240">
        <v>44631</v>
      </c>
      <c r="B372" s="241">
        <v>8.9</v>
      </c>
      <c r="C372" s="241">
        <v>9.1</v>
      </c>
      <c r="D372" s="241">
        <v>9.2000000000000011</v>
      </c>
      <c r="E372" s="241">
        <v>9.5</v>
      </c>
      <c r="F372" s="241">
        <v>9.9</v>
      </c>
      <c r="G372" s="241">
        <v>9.7000000000000011</v>
      </c>
      <c r="H372" s="241">
        <v>9.8000000000000007</v>
      </c>
      <c r="I372" s="241">
        <v>10.5</v>
      </c>
      <c r="J372" s="241">
        <v>10.4</v>
      </c>
      <c r="K372" s="241">
        <v>10.5</v>
      </c>
      <c r="L372" s="241">
        <v>11.1</v>
      </c>
      <c r="M372" s="241">
        <v>10.9</v>
      </c>
      <c r="N372" s="241">
        <v>10.4</v>
      </c>
      <c r="O372" s="241">
        <v>9.5</v>
      </c>
      <c r="P372" s="241">
        <v>9</v>
      </c>
      <c r="Q372" s="241">
        <v>9.3000000000000007</v>
      </c>
      <c r="R372" s="241">
        <v>9.5</v>
      </c>
      <c r="S372" s="241">
        <v>8.8000000000000007</v>
      </c>
      <c r="T372" s="241">
        <v>8.5</v>
      </c>
      <c r="U372" s="241">
        <v>7.7</v>
      </c>
      <c r="V372" s="241">
        <v>7.3</v>
      </c>
      <c r="W372" s="241">
        <v>7.3</v>
      </c>
      <c r="X372" s="241">
        <v>5.7</v>
      </c>
      <c r="Y372" s="241">
        <v>4.9000000000000004</v>
      </c>
      <c r="Z372" s="235" t="str">
        <f t="shared" si="15"/>
        <v>Friday</v>
      </c>
      <c r="AA372" s="235" t="str">
        <f t="shared" si="16"/>
        <v>March</v>
      </c>
      <c r="AB372" s="235" t="s">
        <v>203</v>
      </c>
      <c r="AC372" s="242">
        <f t="shared" si="17"/>
        <v>9.0583333333333353</v>
      </c>
      <c r="AD372" s="235">
        <f>VLOOKUP(A372,'[5]Daily LDZ Demand'!$A$5:$B$4752,2,FALSE)</f>
        <v>10.06</v>
      </c>
      <c r="AF372" s="237"/>
      <c r="AG372"/>
      <c r="AH372"/>
    </row>
    <row r="373" spans="1:34" s="235" customFormat="1" x14ac:dyDescent="0.35">
      <c r="A373" s="240">
        <v>44634</v>
      </c>
      <c r="B373" s="241">
        <v>-0.3</v>
      </c>
      <c r="C373" s="241">
        <v>-0.5</v>
      </c>
      <c r="D373" s="241">
        <v>0.5</v>
      </c>
      <c r="E373" s="241">
        <v>5.9</v>
      </c>
      <c r="F373" s="241">
        <v>8</v>
      </c>
      <c r="G373" s="241">
        <v>10</v>
      </c>
      <c r="H373" s="241">
        <v>11.6</v>
      </c>
      <c r="I373" s="241">
        <v>12.6</v>
      </c>
      <c r="J373" s="241">
        <v>11.7</v>
      </c>
      <c r="K373" s="241">
        <v>12.8</v>
      </c>
      <c r="L373" s="241">
        <v>11.5</v>
      </c>
      <c r="M373" s="241">
        <v>11.5</v>
      </c>
      <c r="N373" s="241">
        <v>9.7000000000000011</v>
      </c>
      <c r="O373" s="241">
        <v>8.4</v>
      </c>
      <c r="P373" s="241">
        <v>7.4</v>
      </c>
      <c r="Q373" s="241">
        <v>4.5</v>
      </c>
      <c r="R373" s="241">
        <v>3.2</v>
      </c>
      <c r="S373" s="241">
        <v>5.6</v>
      </c>
      <c r="T373" s="241">
        <v>5.4</v>
      </c>
      <c r="U373" s="241">
        <v>5.3</v>
      </c>
      <c r="V373" s="241">
        <v>5.1000000000000005</v>
      </c>
      <c r="W373" s="241">
        <v>4.7</v>
      </c>
      <c r="X373" s="241">
        <v>5.1000000000000005</v>
      </c>
      <c r="Y373" s="241">
        <v>2.9</v>
      </c>
      <c r="Z373" s="235" t="str">
        <f t="shared" si="15"/>
        <v>Monday</v>
      </c>
      <c r="AA373" s="235" t="str">
        <f t="shared" si="16"/>
        <v>March</v>
      </c>
      <c r="AB373" s="235" t="s">
        <v>203</v>
      </c>
      <c r="AC373" s="242">
        <f t="shared" si="17"/>
        <v>6.7749999999999995</v>
      </c>
      <c r="AD373" s="235">
        <f>VLOOKUP(A373,'[5]Daily LDZ Demand'!$A$5:$B$4752,2,FALSE)</f>
        <v>9.39</v>
      </c>
      <c r="AF373" s="237"/>
      <c r="AG373"/>
      <c r="AH373"/>
    </row>
    <row r="374" spans="1:34" s="235" customFormat="1" x14ac:dyDescent="0.35">
      <c r="A374" s="240">
        <v>44635</v>
      </c>
      <c r="B374" s="241">
        <v>1.2</v>
      </c>
      <c r="C374" s="241">
        <v>0.5</v>
      </c>
      <c r="D374" s="241">
        <v>2.9</v>
      </c>
      <c r="E374" s="241">
        <v>8.1</v>
      </c>
      <c r="F374" s="241">
        <v>9.5</v>
      </c>
      <c r="G374" s="241">
        <v>11.1</v>
      </c>
      <c r="H374" s="241">
        <v>12.5</v>
      </c>
      <c r="I374" s="241">
        <v>12.6</v>
      </c>
      <c r="J374" s="241">
        <v>13.1</v>
      </c>
      <c r="K374" s="241">
        <v>13.1</v>
      </c>
      <c r="L374" s="241">
        <v>12.6</v>
      </c>
      <c r="M374" s="241">
        <v>11.6</v>
      </c>
      <c r="N374" s="241">
        <v>10.3</v>
      </c>
      <c r="O374" s="241">
        <v>9</v>
      </c>
      <c r="P374" s="241">
        <v>8.7000000000000011</v>
      </c>
      <c r="Q374" s="241">
        <v>7.7</v>
      </c>
      <c r="R374" s="241">
        <v>7.6</v>
      </c>
      <c r="S374" s="241">
        <v>8</v>
      </c>
      <c r="T374" s="241">
        <v>7.8</v>
      </c>
      <c r="U374" s="241">
        <v>7.2</v>
      </c>
      <c r="V374" s="241">
        <v>7</v>
      </c>
      <c r="W374" s="241">
        <v>7</v>
      </c>
      <c r="X374" s="241">
        <v>6.9</v>
      </c>
      <c r="Y374" s="241">
        <v>8.5</v>
      </c>
      <c r="Z374" s="235" t="str">
        <f t="shared" si="15"/>
        <v>Tuesday</v>
      </c>
      <c r="AA374" s="235" t="str">
        <f t="shared" si="16"/>
        <v>March</v>
      </c>
      <c r="AB374" s="235" t="s">
        <v>203</v>
      </c>
      <c r="AC374" s="242">
        <f t="shared" si="17"/>
        <v>8.5208333333333304</v>
      </c>
      <c r="AD374" s="235">
        <f>VLOOKUP(A374,'[5]Daily LDZ Demand'!$A$5:$B$4752,2,FALSE)</f>
        <v>9.16</v>
      </c>
      <c r="AF374" s="237"/>
      <c r="AG374"/>
      <c r="AH374"/>
    </row>
    <row r="375" spans="1:34" s="235" customFormat="1" x14ac:dyDescent="0.35">
      <c r="A375" s="240">
        <v>44636</v>
      </c>
      <c r="B375" s="241">
        <v>8.3000000000000007</v>
      </c>
      <c r="C375" s="241">
        <v>8.4</v>
      </c>
      <c r="D375" s="241">
        <v>8.9</v>
      </c>
      <c r="E375" s="241">
        <v>9.2000000000000011</v>
      </c>
      <c r="F375" s="241">
        <v>9.4</v>
      </c>
      <c r="G375" s="241">
        <v>9.6</v>
      </c>
      <c r="H375" s="241">
        <v>9.1</v>
      </c>
      <c r="I375" s="241">
        <v>9</v>
      </c>
      <c r="J375" s="241">
        <v>9</v>
      </c>
      <c r="K375" s="241">
        <v>9</v>
      </c>
      <c r="L375" s="241">
        <v>8.9</v>
      </c>
      <c r="M375" s="241">
        <v>8.8000000000000007</v>
      </c>
      <c r="N375" s="241">
        <v>8.1999999999999993</v>
      </c>
      <c r="O375" s="241">
        <v>7.6</v>
      </c>
      <c r="P375" s="241">
        <v>7.1</v>
      </c>
      <c r="Q375" s="241">
        <v>6</v>
      </c>
      <c r="R375" s="241">
        <v>4.6000000000000005</v>
      </c>
      <c r="S375" s="241">
        <v>3.1</v>
      </c>
      <c r="T375" s="241">
        <v>3.4</v>
      </c>
      <c r="U375" s="241">
        <v>2.7</v>
      </c>
      <c r="V375" s="241">
        <v>2.8</v>
      </c>
      <c r="W375" s="241">
        <v>2.2000000000000002</v>
      </c>
      <c r="X375" s="241">
        <v>-0.1</v>
      </c>
      <c r="Y375" s="241">
        <v>0.5</v>
      </c>
      <c r="Z375" s="235" t="str">
        <f t="shared" si="15"/>
        <v>Wednesday</v>
      </c>
      <c r="AA375" s="235" t="str">
        <f t="shared" si="16"/>
        <v>March</v>
      </c>
      <c r="AB375" s="235" t="s">
        <v>203</v>
      </c>
      <c r="AC375" s="242">
        <f t="shared" si="17"/>
        <v>6.4874999999999998</v>
      </c>
      <c r="AD375" s="235">
        <f>VLOOKUP(A375,'[5]Daily LDZ Demand'!$A$5:$B$4752,2,FALSE)</f>
        <v>10.5</v>
      </c>
      <c r="AF375" s="237"/>
      <c r="AG375"/>
      <c r="AH375"/>
    </row>
    <row r="376" spans="1:34" s="235" customFormat="1" x14ac:dyDescent="0.35">
      <c r="A376" s="240">
        <v>44637</v>
      </c>
      <c r="B376" s="241">
        <v>-0.3</v>
      </c>
      <c r="C376" s="241">
        <v>-0.3</v>
      </c>
      <c r="D376" s="241">
        <v>3.7</v>
      </c>
      <c r="E376" s="241">
        <v>7.7</v>
      </c>
      <c r="F376" s="241">
        <v>10</v>
      </c>
      <c r="G376" s="241">
        <v>10.5</v>
      </c>
      <c r="H376" s="241">
        <v>12.1</v>
      </c>
      <c r="I376" s="241">
        <v>12.1</v>
      </c>
      <c r="J376" s="241">
        <v>12</v>
      </c>
      <c r="K376" s="241">
        <v>12.3</v>
      </c>
      <c r="L376" s="241">
        <v>12.4</v>
      </c>
      <c r="M376" s="241">
        <v>12</v>
      </c>
      <c r="N376" s="241">
        <v>11.3</v>
      </c>
      <c r="O376" s="241">
        <v>9.8000000000000007</v>
      </c>
      <c r="P376" s="241">
        <v>7.7</v>
      </c>
      <c r="Q376" s="241">
        <v>7.4</v>
      </c>
      <c r="R376" s="241">
        <v>7.4</v>
      </c>
      <c r="S376" s="241">
        <v>8</v>
      </c>
      <c r="T376" s="241">
        <v>7.4</v>
      </c>
      <c r="U376" s="241">
        <v>5.8</v>
      </c>
      <c r="V376" s="241">
        <v>4.0999999999999996</v>
      </c>
      <c r="W376" s="241">
        <v>3.3</v>
      </c>
      <c r="X376" s="241">
        <v>2</v>
      </c>
      <c r="Y376" s="241">
        <v>1.4</v>
      </c>
      <c r="Z376" s="235" t="str">
        <f t="shared" si="15"/>
        <v>Thursday</v>
      </c>
      <c r="AA376" s="235" t="str">
        <f t="shared" si="16"/>
        <v>March</v>
      </c>
      <c r="AB376" s="235" t="s">
        <v>203</v>
      </c>
      <c r="AC376" s="242">
        <f t="shared" si="17"/>
        <v>7.491666666666668</v>
      </c>
      <c r="AD376" s="235">
        <f>VLOOKUP(A376,'[5]Daily LDZ Demand'!$A$5:$B$4752,2,FALSE)</f>
        <v>9.65</v>
      </c>
      <c r="AF376" s="237"/>
      <c r="AG376"/>
      <c r="AH376"/>
    </row>
    <row r="377" spans="1:34" s="235" customFormat="1" x14ac:dyDescent="0.35">
      <c r="A377" s="240">
        <v>44638</v>
      </c>
      <c r="B377" s="241">
        <v>1.6</v>
      </c>
      <c r="C377" s="241">
        <v>1</v>
      </c>
      <c r="D377" s="241">
        <v>3.9</v>
      </c>
      <c r="E377" s="241">
        <v>7.9</v>
      </c>
      <c r="F377" s="241">
        <v>9.9</v>
      </c>
      <c r="G377" s="241">
        <v>11.6</v>
      </c>
      <c r="H377" s="241">
        <v>13</v>
      </c>
      <c r="I377" s="241">
        <v>14.4</v>
      </c>
      <c r="J377" s="241">
        <v>15.1</v>
      </c>
      <c r="K377" s="241">
        <v>15.4</v>
      </c>
      <c r="L377" s="241">
        <v>15.1</v>
      </c>
      <c r="M377" s="241">
        <v>15</v>
      </c>
      <c r="N377" s="241">
        <v>13.2</v>
      </c>
      <c r="O377" s="241">
        <v>10.7</v>
      </c>
      <c r="P377" s="241">
        <v>10.1</v>
      </c>
      <c r="Q377" s="241">
        <v>10.1</v>
      </c>
      <c r="R377" s="241">
        <v>8.7000000000000011</v>
      </c>
      <c r="S377" s="241">
        <v>8</v>
      </c>
      <c r="T377" s="241">
        <v>7.7</v>
      </c>
      <c r="U377" s="241">
        <v>7</v>
      </c>
      <c r="V377" s="241">
        <v>7.1</v>
      </c>
      <c r="W377" s="241">
        <v>6.6</v>
      </c>
      <c r="X377" s="241">
        <v>5.7</v>
      </c>
      <c r="Y377" s="241">
        <v>5.9</v>
      </c>
      <c r="Z377" s="235" t="str">
        <f t="shared" si="15"/>
        <v>Friday</v>
      </c>
      <c r="AA377" s="235" t="str">
        <f t="shared" si="16"/>
        <v>March</v>
      </c>
      <c r="AB377" s="235" t="s">
        <v>203</v>
      </c>
      <c r="AC377" s="242">
        <f t="shared" si="17"/>
        <v>9.3624999999999972</v>
      </c>
      <c r="AD377" s="235">
        <f>VLOOKUP(A377,'[5]Daily LDZ Demand'!$A$5:$B$4752,2,FALSE)</f>
        <v>8.2200000000000006</v>
      </c>
      <c r="AF377" s="237"/>
      <c r="AG377"/>
      <c r="AH377"/>
    </row>
    <row r="378" spans="1:34" s="235" customFormat="1" x14ac:dyDescent="0.35">
      <c r="A378" s="240">
        <v>44641</v>
      </c>
      <c r="B378" s="241">
        <v>6.1</v>
      </c>
      <c r="C378" s="241">
        <v>6.5</v>
      </c>
      <c r="D378" s="241">
        <v>7.2</v>
      </c>
      <c r="E378" s="241">
        <v>8.1999999999999993</v>
      </c>
      <c r="F378" s="241">
        <v>9.7000000000000011</v>
      </c>
      <c r="G378" s="241">
        <v>11.2</v>
      </c>
      <c r="H378" s="241">
        <v>13.7</v>
      </c>
      <c r="I378" s="241">
        <v>14.8</v>
      </c>
      <c r="J378" s="241">
        <v>15.4</v>
      </c>
      <c r="K378" s="241">
        <v>15.9</v>
      </c>
      <c r="L378" s="241">
        <v>15</v>
      </c>
      <c r="M378" s="241">
        <v>13.8</v>
      </c>
      <c r="N378" s="241">
        <v>12.4</v>
      </c>
      <c r="O378" s="241">
        <v>10.7</v>
      </c>
      <c r="P378" s="241">
        <v>9.1</v>
      </c>
      <c r="Q378" s="241">
        <v>9</v>
      </c>
      <c r="R378" s="241">
        <v>9.6</v>
      </c>
      <c r="S378" s="241">
        <v>9.6</v>
      </c>
      <c r="T378" s="241">
        <v>9.5</v>
      </c>
      <c r="U378" s="241">
        <v>9.7000000000000011</v>
      </c>
      <c r="V378" s="241">
        <v>9.5</v>
      </c>
      <c r="W378" s="241">
        <v>9.3000000000000007</v>
      </c>
      <c r="X378" s="241">
        <v>9.6</v>
      </c>
      <c r="Y378" s="241">
        <v>8.9</v>
      </c>
      <c r="Z378" s="235" t="str">
        <f t="shared" si="15"/>
        <v>Monday</v>
      </c>
      <c r="AA378" s="235" t="str">
        <f t="shared" si="16"/>
        <v>March</v>
      </c>
      <c r="AB378" s="235" t="s">
        <v>203</v>
      </c>
      <c r="AC378" s="242">
        <f t="shared" si="17"/>
        <v>10.6</v>
      </c>
      <c r="AD378" s="235">
        <f>VLOOKUP(A378,'[5]Daily LDZ Demand'!$A$5:$B$4752,2,FALSE)</f>
        <v>8.81</v>
      </c>
      <c r="AF378" s="237"/>
      <c r="AG378"/>
      <c r="AH378"/>
    </row>
    <row r="379" spans="1:34" s="235" customFormat="1" x14ac:dyDescent="0.35">
      <c r="A379" s="240">
        <v>44642</v>
      </c>
      <c r="B379" s="241">
        <v>9.2000000000000011</v>
      </c>
      <c r="C379" s="241">
        <v>9.7000000000000011</v>
      </c>
      <c r="D379" s="241">
        <v>10.7</v>
      </c>
      <c r="E379" s="241">
        <v>12.3</v>
      </c>
      <c r="F379" s="241">
        <v>13.7</v>
      </c>
      <c r="G379" s="241">
        <v>14.9</v>
      </c>
      <c r="H379" s="241">
        <v>15.5</v>
      </c>
      <c r="I379" s="241">
        <v>16.100000000000001</v>
      </c>
      <c r="J379" s="241">
        <v>16.7</v>
      </c>
      <c r="K379" s="241">
        <v>15.9</v>
      </c>
      <c r="L379" s="241">
        <v>15.8</v>
      </c>
      <c r="M379" s="241">
        <v>14.8</v>
      </c>
      <c r="N379" s="241">
        <v>13</v>
      </c>
      <c r="O379" s="241">
        <v>11.6</v>
      </c>
      <c r="P379" s="241">
        <v>10</v>
      </c>
      <c r="Q379" s="241">
        <v>8.5</v>
      </c>
      <c r="R379" s="241">
        <v>7.4</v>
      </c>
      <c r="S379" s="241">
        <v>7.7</v>
      </c>
      <c r="T379" s="241">
        <v>7.2</v>
      </c>
      <c r="U379" s="241">
        <v>6.8</v>
      </c>
      <c r="V379" s="241">
        <v>5.3</v>
      </c>
      <c r="W379" s="241">
        <v>4.6000000000000005</v>
      </c>
      <c r="X379" s="241">
        <v>3.7</v>
      </c>
      <c r="Y379" s="241">
        <v>2.6</v>
      </c>
      <c r="Z379" s="235" t="str">
        <f t="shared" si="15"/>
        <v>Tuesday</v>
      </c>
      <c r="AA379" s="235" t="str">
        <f t="shared" si="16"/>
        <v>March</v>
      </c>
      <c r="AB379" s="235" t="s">
        <v>203</v>
      </c>
      <c r="AC379" s="242">
        <f t="shared" si="17"/>
        <v>10.570833333333335</v>
      </c>
      <c r="AD379" s="235">
        <f>VLOOKUP(A379,'[5]Daily LDZ Demand'!$A$5:$B$4752,2,FALSE)</f>
        <v>7.23</v>
      </c>
      <c r="AF379" s="237"/>
      <c r="AG379"/>
      <c r="AH379"/>
    </row>
    <row r="380" spans="1:34" s="235" customFormat="1" x14ac:dyDescent="0.35">
      <c r="A380" s="240">
        <v>44643</v>
      </c>
      <c r="B380" s="241">
        <v>2.2000000000000002</v>
      </c>
      <c r="C380" s="241">
        <v>1.9</v>
      </c>
      <c r="D380" s="241">
        <v>6.5</v>
      </c>
      <c r="E380" s="241">
        <v>11</v>
      </c>
      <c r="F380" s="241">
        <v>13.3</v>
      </c>
      <c r="G380" s="241">
        <v>14.8</v>
      </c>
      <c r="H380" s="241">
        <v>16.600000000000001</v>
      </c>
      <c r="I380" s="241">
        <v>16.899999999999999</v>
      </c>
      <c r="J380" s="241">
        <v>17.8</v>
      </c>
      <c r="K380" s="241">
        <v>17.7</v>
      </c>
      <c r="L380" s="241">
        <v>17</v>
      </c>
      <c r="M380" s="241">
        <v>16</v>
      </c>
      <c r="N380" s="241">
        <v>14.3</v>
      </c>
      <c r="O380" s="241">
        <v>12</v>
      </c>
      <c r="P380" s="241">
        <v>9.6</v>
      </c>
      <c r="Q380" s="241">
        <v>7.2</v>
      </c>
      <c r="R380" s="241">
        <v>5.2</v>
      </c>
      <c r="S380" s="241">
        <v>4.0999999999999996</v>
      </c>
      <c r="T380" s="241">
        <v>2.9</v>
      </c>
      <c r="U380" s="241">
        <v>2.6</v>
      </c>
      <c r="V380" s="241">
        <v>2.2000000000000002</v>
      </c>
      <c r="W380" s="241">
        <v>1.2</v>
      </c>
      <c r="X380" s="241">
        <v>0.5</v>
      </c>
      <c r="Y380" s="241">
        <v>-0.3</v>
      </c>
      <c r="Z380" s="235" t="str">
        <f t="shared" si="15"/>
        <v>Wednesday</v>
      </c>
      <c r="AA380" s="235" t="str">
        <f t="shared" si="16"/>
        <v>March</v>
      </c>
      <c r="AB380" s="235" t="s">
        <v>203</v>
      </c>
      <c r="AC380" s="242">
        <f t="shared" si="17"/>
        <v>8.8833333333333311</v>
      </c>
      <c r="AD380" s="235">
        <f>VLOOKUP(A380,'[5]Daily LDZ Demand'!$A$5:$B$4752,2,FALSE)</f>
        <v>6.97</v>
      </c>
      <c r="AF380" s="237"/>
      <c r="AG380"/>
      <c r="AH380"/>
    </row>
    <row r="381" spans="1:34" s="235" customFormat="1" x14ac:dyDescent="0.35">
      <c r="A381" s="240">
        <v>44644</v>
      </c>
      <c r="B381" s="241">
        <v>-0.3</v>
      </c>
      <c r="C381" s="241">
        <v>0.2</v>
      </c>
      <c r="D381" s="241">
        <v>2.8</v>
      </c>
      <c r="E381" s="241">
        <v>7.7</v>
      </c>
      <c r="F381" s="241">
        <v>10.4</v>
      </c>
      <c r="G381" s="241">
        <v>13.3</v>
      </c>
      <c r="H381" s="241">
        <v>16.600000000000001</v>
      </c>
      <c r="I381" s="241">
        <v>17.7</v>
      </c>
      <c r="J381" s="241">
        <v>17.900000000000002</v>
      </c>
      <c r="K381" s="241">
        <v>18.3</v>
      </c>
      <c r="L381" s="241">
        <v>17.2</v>
      </c>
      <c r="M381" s="241">
        <v>16.5</v>
      </c>
      <c r="N381" s="241">
        <v>14</v>
      </c>
      <c r="O381" s="241">
        <v>13.5</v>
      </c>
      <c r="P381" s="241">
        <v>10.3</v>
      </c>
      <c r="Q381" s="241">
        <v>7.6</v>
      </c>
      <c r="R381" s="241">
        <v>6.3</v>
      </c>
      <c r="S381" s="241">
        <v>5.2</v>
      </c>
      <c r="T381" s="241">
        <v>3.6</v>
      </c>
      <c r="U381" s="241">
        <v>2.2000000000000002</v>
      </c>
      <c r="V381" s="241">
        <v>2.1</v>
      </c>
      <c r="W381" s="241">
        <v>1.1000000000000001</v>
      </c>
      <c r="X381" s="241">
        <v>0.6</v>
      </c>
      <c r="Y381" s="241">
        <v>0.3</v>
      </c>
      <c r="Z381" s="235" t="str">
        <f t="shared" si="15"/>
        <v>Thursday</v>
      </c>
      <c r="AA381" s="235" t="str">
        <f t="shared" si="16"/>
        <v>March</v>
      </c>
      <c r="AB381" s="235" t="s">
        <v>203</v>
      </c>
      <c r="AC381" s="242">
        <f t="shared" si="17"/>
        <v>8.5458333333333325</v>
      </c>
      <c r="AD381" s="235">
        <f>VLOOKUP(A381,'[5]Daily LDZ Demand'!$A$5:$B$4752,2,FALSE)</f>
        <v>6.94</v>
      </c>
      <c r="AF381" s="237"/>
      <c r="AG381"/>
      <c r="AH381"/>
    </row>
    <row r="382" spans="1:34" s="235" customFormat="1" x14ac:dyDescent="0.35">
      <c r="A382" s="240">
        <v>44645</v>
      </c>
      <c r="B382" s="241">
        <v>0.4</v>
      </c>
      <c r="C382" s="241">
        <v>0.2</v>
      </c>
      <c r="D382" s="241">
        <v>2.6</v>
      </c>
      <c r="E382" s="241">
        <v>6.8</v>
      </c>
      <c r="F382" s="241">
        <v>11</v>
      </c>
      <c r="G382" s="241">
        <v>15.4</v>
      </c>
      <c r="H382" s="241">
        <v>16.100000000000001</v>
      </c>
      <c r="I382" s="241">
        <v>16.5</v>
      </c>
      <c r="J382" s="241">
        <v>16.7</v>
      </c>
      <c r="K382" s="241">
        <v>16.7</v>
      </c>
      <c r="L382" s="241">
        <v>16.7</v>
      </c>
      <c r="M382" s="241">
        <v>15.3</v>
      </c>
      <c r="N382" s="241">
        <v>14.1</v>
      </c>
      <c r="O382" s="241">
        <v>11.9</v>
      </c>
      <c r="P382" s="241">
        <v>9.6</v>
      </c>
      <c r="Q382" s="241">
        <v>7.7</v>
      </c>
      <c r="R382" s="241">
        <v>6.3</v>
      </c>
      <c r="S382" s="241">
        <v>4.8</v>
      </c>
      <c r="T382" s="241">
        <v>4.7</v>
      </c>
      <c r="U382" s="241">
        <v>3.3</v>
      </c>
      <c r="V382" s="241">
        <v>3.5</v>
      </c>
      <c r="W382" s="241">
        <v>2</v>
      </c>
      <c r="X382" s="241">
        <v>2.9</v>
      </c>
      <c r="Y382" s="241">
        <v>3.3</v>
      </c>
      <c r="Z382" s="235" t="str">
        <f t="shared" si="15"/>
        <v>Friday</v>
      </c>
      <c r="AA382" s="235" t="str">
        <f t="shared" si="16"/>
        <v>March</v>
      </c>
      <c r="AB382" s="235" t="s">
        <v>203</v>
      </c>
      <c r="AC382" s="242">
        <f t="shared" si="17"/>
        <v>8.6875000000000018</v>
      </c>
      <c r="AD382" s="235">
        <f>VLOOKUP(A382,'[5]Daily LDZ Demand'!$A$5:$B$4752,2,FALSE)</f>
        <v>6.77</v>
      </c>
      <c r="AF382" s="237"/>
      <c r="AG382"/>
      <c r="AH382"/>
    </row>
    <row r="383" spans="1:34" s="235" customFormat="1" x14ac:dyDescent="0.35">
      <c r="A383" s="240">
        <v>44648</v>
      </c>
      <c r="B383" s="241">
        <v>2</v>
      </c>
      <c r="C383" s="241">
        <v>2.1</v>
      </c>
      <c r="D383" s="241">
        <v>2</v>
      </c>
      <c r="E383" s="241">
        <v>4.0999999999999996</v>
      </c>
      <c r="F383" s="241">
        <v>7.7</v>
      </c>
      <c r="G383" s="241">
        <v>10.3</v>
      </c>
      <c r="H383" s="241">
        <v>12.3</v>
      </c>
      <c r="I383" s="241">
        <v>15.3</v>
      </c>
      <c r="J383" s="241">
        <v>15.5</v>
      </c>
      <c r="K383" s="241">
        <v>14.9</v>
      </c>
      <c r="L383" s="241">
        <v>15.3</v>
      </c>
      <c r="M383" s="241">
        <v>15.6</v>
      </c>
      <c r="N383" s="241">
        <v>15.7</v>
      </c>
      <c r="O383" s="241">
        <v>14.8</v>
      </c>
      <c r="P383" s="241">
        <v>13.2</v>
      </c>
      <c r="Q383" s="241">
        <v>13.3</v>
      </c>
      <c r="R383" s="241">
        <v>12.1</v>
      </c>
      <c r="S383" s="241">
        <v>12.1</v>
      </c>
      <c r="T383" s="241">
        <v>11.5</v>
      </c>
      <c r="U383" s="241">
        <v>11</v>
      </c>
      <c r="V383" s="241">
        <v>10.6</v>
      </c>
      <c r="W383" s="241">
        <v>10.8</v>
      </c>
      <c r="X383" s="241">
        <v>10.1</v>
      </c>
      <c r="Y383" s="241">
        <v>10.3</v>
      </c>
      <c r="Z383" s="235" t="str">
        <f t="shared" si="15"/>
        <v>Monday</v>
      </c>
      <c r="AA383" s="235" t="str">
        <f t="shared" si="16"/>
        <v>March</v>
      </c>
      <c r="AB383" s="235" t="s">
        <v>203</v>
      </c>
      <c r="AC383" s="242">
        <f t="shared" si="17"/>
        <v>10.941666666666665</v>
      </c>
      <c r="AD383" s="235">
        <f>VLOOKUP(A383,'[5]Daily LDZ Demand'!$A$5:$B$4752,2,FALSE)</f>
        <v>7.04</v>
      </c>
      <c r="AF383" s="237"/>
      <c r="AG383"/>
      <c r="AH383"/>
    </row>
    <row r="384" spans="1:34" s="235" customFormat="1" x14ac:dyDescent="0.35">
      <c r="A384" s="240">
        <v>44649</v>
      </c>
      <c r="B384" s="241">
        <v>10</v>
      </c>
      <c r="C384" s="241">
        <v>9.7000000000000011</v>
      </c>
      <c r="D384" s="241">
        <v>9.7000000000000011</v>
      </c>
      <c r="E384" s="241">
        <v>9.8000000000000007</v>
      </c>
      <c r="F384" s="241">
        <v>9.9</v>
      </c>
      <c r="G384" s="241">
        <v>10.5</v>
      </c>
      <c r="H384" s="241">
        <v>11.3</v>
      </c>
      <c r="I384" s="241">
        <v>11.4</v>
      </c>
      <c r="J384" s="241">
        <v>11.9</v>
      </c>
      <c r="K384" s="241">
        <v>11.9</v>
      </c>
      <c r="L384" s="241">
        <v>11.9</v>
      </c>
      <c r="M384" s="241">
        <v>11.6</v>
      </c>
      <c r="N384" s="241">
        <v>11.5</v>
      </c>
      <c r="O384" s="241">
        <v>11</v>
      </c>
      <c r="P384" s="241">
        <v>10</v>
      </c>
      <c r="Q384" s="241">
        <v>9.2000000000000011</v>
      </c>
      <c r="R384" s="241">
        <v>8.6</v>
      </c>
      <c r="S384" s="241">
        <v>8</v>
      </c>
      <c r="T384" s="241">
        <v>8</v>
      </c>
      <c r="U384" s="241">
        <v>7.7</v>
      </c>
      <c r="V384" s="241">
        <v>7.5</v>
      </c>
      <c r="W384" s="241">
        <v>7.4</v>
      </c>
      <c r="X384" s="241">
        <v>7.4</v>
      </c>
      <c r="Y384" s="241">
        <v>7.2</v>
      </c>
      <c r="Z384" s="235" t="str">
        <f t="shared" si="15"/>
        <v>Tuesday</v>
      </c>
      <c r="AA384" s="235" t="str">
        <f t="shared" si="16"/>
        <v>March</v>
      </c>
      <c r="AB384" s="235" t="s">
        <v>203</v>
      </c>
      <c r="AC384" s="242">
        <f t="shared" si="17"/>
        <v>9.7125000000000004</v>
      </c>
      <c r="AD384" s="235">
        <f>VLOOKUP(A384,'[5]Daily LDZ Demand'!$A$5:$B$4752,2,FALSE)</f>
        <v>7.86</v>
      </c>
      <c r="AF384" s="237"/>
      <c r="AG384"/>
      <c r="AH384"/>
    </row>
    <row r="385" spans="1:34" s="235" customFormat="1" x14ac:dyDescent="0.35">
      <c r="A385" s="240">
        <v>44650</v>
      </c>
      <c r="B385" s="241">
        <v>7</v>
      </c>
      <c r="C385" s="241">
        <v>6.8</v>
      </c>
      <c r="D385" s="241">
        <v>6.8</v>
      </c>
      <c r="E385" s="241">
        <v>7.1</v>
      </c>
      <c r="F385" s="241">
        <v>7.7</v>
      </c>
      <c r="G385" s="241">
        <v>8.7000000000000011</v>
      </c>
      <c r="H385" s="241">
        <v>9.6</v>
      </c>
      <c r="I385" s="241">
        <v>11</v>
      </c>
      <c r="J385" s="241">
        <v>11.3</v>
      </c>
      <c r="K385" s="241">
        <v>11.4</v>
      </c>
      <c r="L385" s="241">
        <v>12.1</v>
      </c>
      <c r="M385" s="241">
        <v>12</v>
      </c>
      <c r="N385" s="241">
        <v>11.2</v>
      </c>
      <c r="O385" s="241">
        <v>10</v>
      </c>
      <c r="P385" s="241">
        <v>7.6</v>
      </c>
      <c r="Q385" s="241">
        <v>7.3</v>
      </c>
      <c r="R385" s="241">
        <v>5.8</v>
      </c>
      <c r="S385" s="241">
        <v>5.1000000000000005</v>
      </c>
      <c r="T385" s="241">
        <v>4.2</v>
      </c>
      <c r="U385" s="241">
        <v>3.8</v>
      </c>
      <c r="V385" s="241">
        <v>3.2</v>
      </c>
      <c r="W385" s="241">
        <v>3.1</v>
      </c>
      <c r="X385" s="241">
        <v>3</v>
      </c>
      <c r="Y385" s="241">
        <v>2.9</v>
      </c>
      <c r="Z385" s="235" t="str">
        <f t="shared" si="15"/>
        <v>Wednesday</v>
      </c>
      <c r="AA385" s="235" t="str">
        <f t="shared" si="16"/>
        <v>March</v>
      </c>
      <c r="AB385" s="235" t="s">
        <v>203</v>
      </c>
      <c r="AC385" s="242">
        <f t="shared" si="17"/>
        <v>7.4458333333333337</v>
      </c>
      <c r="AD385" s="235">
        <f>VLOOKUP(A385,'[5]Daily LDZ Demand'!$A$5:$B$4752,2,FALSE)</f>
        <v>8.67</v>
      </c>
      <c r="AF385" s="237"/>
      <c r="AG385"/>
      <c r="AH385"/>
    </row>
    <row r="386" spans="1:34" s="235" customFormat="1" x14ac:dyDescent="0.35">
      <c r="A386" s="240">
        <v>44651</v>
      </c>
      <c r="B386" s="241">
        <v>2.4</v>
      </c>
      <c r="C386" s="241">
        <v>1.7</v>
      </c>
      <c r="D386" s="241">
        <v>1.6</v>
      </c>
      <c r="E386" s="241">
        <v>2.2000000000000002</v>
      </c>
      <c r="F386" s="241">
        <v>3.3</v>
      </c>
      <c r="G386" s="241">
        <v>4.2</v>
      </c>
      <c r="H386" s="241">
        <v>5.5</v>
      </c>
      <c r="I386" s="241">
        <v>6.4</v>
      </c>
      <c r="J386" s="241">
        <v>7.3</v>
      </c>
      <c r="K386" s="241">
        <v>8</v>
      </c>
      <c r="L386" s="241">
        <v>4.9000000000000004</v>
      </c>
      <c r="M386" s="241">
        <v>4.9000000000000004</v>
      </c>
      <c r="N386" s="241">
        <v>4.3</v>
      </c>
      <c r="O386" s="241">
        <v>5.5</v>
      </c>
      <c r="P386" s="241">
        <v>5.1000000000000005</v>
      </c>
      <c r="Q386" s="241">
        <v>3.8</v>
      </c>
      <c r="R386" s="241">
        <v>3.1</v>
      </c>
      <c r="S386" s="241">
        <v>3.1</v>
      </c>
      <c r="T386" s="241">
        <v>2.1</v>
      </c>
      <c r="U386" s="241">
        <v>2.1</v>
      </c>
      <c r="V386" s="241">
        <v>1.6</v>
      </c>
      <c r="W386" s="241">
        <v>1.5</v>
      </c>
      <c r="X386" s="241">
        <v>1.5</v>
      </c>
      <c r="Y386" s="241">
        <v>1.4</v>
      </c>
      <c r="Z386" s="235" t="str">
        <f t="shared" si="15"/>
        <v>Thursday</v>
      </c>
      <c r="AA386" s="235" t="str">
        <f t="shared" si="16"/>
        <v>March</v>
      </c>
      <c r="AB386" s="235" t="s">
        <v>203</v>
      </c>
      <c r="AC386" s="242">
        <f t="shared" si="17"/>
        <v>3.6458333333333317</v>
      </c>
      <c r="AD386" s="235">
        <f>VLOOKUP(A386,'[5]Daily LDZ Demand'!$A$5:$B$4752,2,FALSE)</f>
        <v>11.32</v>
      </c>
      <c r="AF386" s="237"/>
      <c r="AG386"/>
      <c r="AH386"/>
    </row>
    <row r="387" spans="1:34" s="235" customFormat="1" x14ac:dyDescent="0.35">
      <c r="A387" s="240">
        <v>44837</v>
      </c>
      <c r="B387" s="241">
        <v>7.6</v>
      </c>
      <c r="C387" s="241">
        <v>8.1</v>
      </c>
      <c r="D387" s="241">
        <v>8.6</v>
      </c>
      <c r="E387" s="241">
        <v>10.9</v>
      </c>
      <c r="F387" s="241">
        <v>13.6</v>
      </c>
      <c r="G387" s="241">
        <v>16.399999999999999</v>
      </c>
      <c r="H387" s="241">
        <v>17.100000000000001</v>
      </c>
      <c r="I387" s="241">
        <v>18</v>
      </c>
      <c r="J387" s="241">
        <v>18</v>
      </c>
      <c r="K387" s="241">
        <v>18.2</v>
      </c>
      <c r="L387" s="241">
        <v>18</v>
      </c>
      <c r="M387" s="241">
        <v>17.400000000000002</v>
      </c>
      <c r="N387" s="241">
        <v>15.9</v>
      </c>
      <c r="O387" s="241">
        <v>15.4</v>
      </c>
      <c r="P387" s="241">
        <v>15.4</v>
      </c>
      <c r="Q387" s="241">
        <v>14.9</v>
      </c>
      <c r="R387" s="241">
        <v>14.6</v>
      </c>
      <c r="S387" s="241">
        <v>13.7</v>
      </c>
      <c r="T387" s="241">
        <v>14.2</v>
      </c>
      <c r="U387" s="241">
        <v>14.5</v>
      </c>
      <c r="V387" s="241">
        <v>14.2</v>
      </c>
      <c r="W387" s="241">
        <v>14.5</v>
      </c>
      <c r="X387" s="241">
        <v>14.4</v>
      </c>
      <c r="Y387" s="241">
        <v>14</v>
      </c>
      <c r="Z387" s="235" t="str">
        <f t="shared" si="15"/>
        <v>Monday</v>
      </c>
      <c r="AA387" s="235" t="str">
        <f t="shared" si="16"/>
        <v>October</v>
      </c>
      <c r="AB387" s="235" t="s">
        <v>202</v>
      </c>
      <c r="AC387" s="242">
        <f t="shared" si="17"/>
        <v>14.483333333333333</v>
      </c>
      <c r="AD387" s="235">
        <f>VLOOKUP(A387,'[5]Daily LDZ Demand'!$A$5:$B$4752,2,FALSE)</f>
        <v>4.24</v>
      </c>
    </row>
    <row r="388" spans="1:34" s="235" customFormat="1" x14ac:dyDescent="0.35">
      <c r="A388" s="240">
        <v>44838</v>
      </c>
      <c r="B388" s="241">
        <v>14.4</v>
      </c>
      <c r="C388" s="241">
        <v>14.4</v>
      </c>
      <c r="D388" s="241">
        <v>14.8</v>
      </c>
      <c r="E388" s="241">
        <v>14.7</v>
      </c>
      <c r="F388" s="241">
        <v>16</v>
      </c>
      <c r="G388" s="241">
        <v>16.5</v>
      </c>
      <c r="H388" s="241">
        <v>17.5</v>
      </c>
      <c r="I388" s="241">
        <v>17.400000000000002</v>
      </c>
      <c r="J388" s="241">
        <v>16.8</v>
      </c>
      <c r="K388" s="241">
        <v>17.8</v>
      </c>
      <c r="L388" s="241">
        <v>16.8</v>
      </c>
      <c r="M388" s="241">
        <v>16.8</v>
      </c>
      <c r="N388" s="241">
        <v>16.600000000000001</v>
      </c>
      <c r="O388" s="241">
        <v>16.399999999999999</v>
      </c>
      <c r="P388" s="241">
        <v>16.399999999999999</v>
      </c>
      <c r="Q388" s="241">
        <v>16.5</v>
      </c>
      <c r="R388" s="241">
        <v>16.600000000000001</v>
      </c>
      <c r="S388" s="241">
        <v>16.7</v>
      </c>
      <c r="T388" s="241">
        <v>16.7</v>
      </c>
      <c r="U388" s="241">
        <v>16.899999999999999</v>
      </c>
      <c r="V388" s="241">
        <v>16.8</v>
      </c>
      <c r="W388" s="241">
        <v>16.8</v>
      </c>
      <c r="X388" s="241">
        <v>16.899999999999999</v>
      </c>
      <c r="Y388" s="241">
        <v>16.600000000000001</v>
      </c>
      <c r="Z388" s="235" t="str">
        <f t="shared" si="15"/>
        <v>Tuesday</v>
      </c>
      <c r="AA388" s="235" t="str">
        <f t="shared" si="16"/>
        <v>October</v>
      </c>
      <c r="AB388" s="235" t="s">
        <v>202</v>
      </c>
      <c r="AC388" s="242">
        <f t="shared" si="17"/>
        <v>16.408333333333335</v>
      </c>
      <c r="AD388" s="235">
        <f>VLOOKUP(A388,'[5]Daily LDZ Demand'!$A$5:$B$4752,2,FALSE)</f>
        <v>3.92</v>
      </c>
    </row>
    <row r="389" spans="1:34" s="235" customFormat="1" x14ac:dyDescent="0.35">
      <c r="A389" s="240">
        <v>44839</v>
      </c>
      <c r="B389" s="241">
        <v>16.2</v>
      </c>
      <c r="C389" s="241">
        <v>16.8</v>
      </c>
      <c r="D389" s="241">
        <v>16.899999999999999</v>
      </c>
      <c r="E389" s="241">
        <v>17.400000000000002</v>
      </c>
      <c r="F389" s="241">
        <v>17.400000000000002</v>
      </c>
      <c r="G389" s="241">
        <v>16.3</v>
      </c>
      <c r="H389" s="241">
        <v>17</v>
      </c>
      <c r="I389" s="241">
        <v>14.8</v>
      </c>
      <c r="J389" s="241">
        <v>15.5</v>
      </c>
      <c r="K389" s="241">
        <v>15.2</v>
      </c>
      <c r="L389" s="241">
        <v>15.2</v>
      </c>
      <c r="M389" s="241">
        <v>14.8</v>
      </c>
      <c r="N389" s="241">
        <v>14</v>
      </c>
      <c r="O389" s="241">
        <v>13.3</v>
      </c>
      <c r="P389" s="241">
        <v>12.6</v>
      </c>
      <c r="Q389" s="241">
        <v>11.7</v>
      </c>
      <c r="R389" s="241">
        <v>11.4</v>
      </c>
      <c r="S389" s="241">
        <v>11.1</v>
      </c>
      <c r="T389" s="241">
        <v>10.5</v>
      </c>
      <c r="U389" s="241">
        <v>10.5</v>
      </c>
      <c r="V389" s="241">
        <v>10</v>
      </c>
      <c r="W389" s="241">
        <v>9.2000000000000011</v>
      </c>
      <c r="X389" s="241">
        <v>8.7000000000000011</v>
      </c>
      <c r="Y389" s="241">
        <v>8.3000000000000007</v>
      </c>
      <c r="Z389" s="235" t="str">
        <f t="shared" ref="Z389:Z452" si="18">TEXT(A389,"dddd")</f>
        <v>Wednesday</v>
      </c>
      <c r="AA389" s="235" t="str">
        <f t="shared" ref="AA389:AA452" si="19">TEXT(A389,"mmmm")</f>
        <v>October</v>
      </c>
      <c r="AB389" s="235" t="s">
        <v>202</v>
      </c>
      <c r="AC389" s="242">
        <f t="shared" ref="AC389:AC452" si="20">AVERAGE(B389:Y389)</f>
        <v>13.533333333333333</v>
      </c>
      <c r="AD389" s="235">
        <f>VLOOKUP(A389,'[5]Daily LDZ Demand'!$A$5:$B$4752,2,FALSE)</f>
        <v>4.3</v>
      </c>
    </row>
    <row r="390" spans="1:34" s="235" customFormat="1" x14ac:dyDescent="0.35">
      <c r="A390" s="240">
        <v>44840</v>
      </c>
      <c r="B390" s="241">
        <v>8.1999999999999993</v>
      </c>
      <c r="C390" s="241">
        <v>9.2000000000000011</v>
      </c>
      <c r="D390" s="241">
        <v>10</v>
      </c>
      <c r="E390" s="241">
        <v>11.9</v>
      </c>
      <c r="F390" s="241">
        <v>14.2</v>
      </c>
      <c r="G390" s="241">
        <v>15.6</v>
      </c>
      <c r="H390" s="241">
        <v>17.3</v>
      </c>
      <c r="I390" s="241">
        <v>17.2</v>
      </c>
      <c r="J390" s="241">
        <v>17.400000000000002</v>
      </c>
      <c r="K390" s="241">
        <v>18.100000000000001</v>
      </c>
      <c r="L390" s="241">
        <v>17.900000000000002</v>
      </c>
      <c r="M390" s="241">
        <v>17.8</v>
      </c>
      <c r="N390" s="241">
        <v>16.3</v>
      </c>
      <c r="O390" s="241">
        <v>14.6</v>
      </c>
      <c r="P390" s="241">
        <v>13.6</v>
      </c>
      <c r="Q390" s="241">
        <v>13.4</v>
      </c>
      <c r="R390" s="241">
        <v>12.7</v>
      </c>
      <c r="S390" s="241">
        <v>13</v>
      </c>
      <c r="T390" s="241">
        <v>13.7</v>
      </c>
      <c r="U390" s="241">
        <v>13</v>
      </c>
      <c r="V390" s="241">
        <v>13.1</v>
      </c>
      <c r="W390" s="241">
        <v>13.1</v>
      </c>
      <c r="X390" s="241">
        <v>12.5</v>
      </c>
      <c r="Y390" s="241">
        <v>11.9</v>
      </c>
      <c r="Z390" s="235" t="str">
        <f t="shared" si="18"/>
        <v>Thursday</v>
      </c>
      <c r="AA390" s="235" t="str">
        <f t="shared" si="19"/>
        <v>October</v>
      </c>
      <c r="AB390" s="235" t="s">
        <v>202</v>
      </c>
      <c r="AC390" s="242">
        <f t="shared" si="20"/>
        <v>13.987499999999999</v>
      </c>
      <c r="AD390" s="235">
        <f>VLOOKUP(A390,'[5]Daily LDZ Demand'!$A$5:$B$4752,2,FALSE)</f>
        <v>4.33</v>
      </c>
    </row>
    <row r="391" spans="1:34" s="235" customFormat="1" x14ac:dyDescent="0.35">
      <c r="A391" s="240">
        <v>44841</v>
      </c>
      <c r="B391" s="241">
        <v>12.6</v>
      </c>
      <c r="C391" s="241">
        <v>12.6</v>
      </c>
      <c r="D391" s="241">
        <v>13.3</v>
      </c>
      <c r="E391" s="241">
        <v>14.6</v>
      </c>
      <c r="F391" s="241">
        <v>15.5</v>
      </c>
      <c r="G391" s="241">
        <v>16.2</v>
      </c>
      <c r="H391" s="241">
        <v>16.600000000000001</v>
      </c>
      <c r="I391" s="241">
        <v>17.2</v>
      </c>
      <c r="J391" s="241">
        <v>18.100000000000001</v>
      </c>
      <c r="K391" s="241">
        <v>18.5</v>
      </c>
      <c r="L391" s="241">
        <v>17.400000000000002</v>
      </c>
      <c r="M391" s="241">
        <v>13.9</v>
      </c>
      <c r="N391" s="241">
        <v>14.5</v>
      </c>
      <c r="O391" s="241">
        <v>13.3</v>
      </c>
      <c r="P391" s="241">
        <v>13.3</v>
      </c>
      <c r="Q391" s="241">
        <v>12.2</v>
      </c>
      <c r="R391" s="241">
        <v>11.5</v>
      </c>
      <c r="S391" s="241">
        <v>11.5</v>
      </c>
      <c r="T391" s="241">
        <v>11.1</v>
      </c>
      <c r="U391" s="241">
        <v>9.5</v>
      </c>
      <c r="V391" s="241">
        <v>7.3</v>
      </c>
      <c r="W391" s="241">
        <v>7.8</v>
      </c>
      <c r="X391" s="241">
        <v>5.7</v>
      </c>
      <c r="Y391" s="241">
        <v>5</v>
      </c>
      <c r="Z391" s="235" t="str">
        <f t="shared" si="18"/>
        <v>Friday</v>
      </c>
      <c r="AA391" s="235" t="str">
        <f t="shared" si="19"/>
        <v>October</v>
      </c>
      <c r="AB391" s="235" t="s">
        <v>202</v>
      </c>
      <c r="AC391" s="242">
        <f t="shared" si="20"/>
        <v>12.883333333333338</v>
      </c>
      <c r="AD391" s="235">
        <f>VLOOKUP(A391,'[5]Daily LDZ Demand'!$A$5:$B$4752,2,FALSE)</f>
        <v>4.3</v>
      </c>
    </row>
    <row r="392" spans="1:34" s="235" customFormat="1" x14ac:dyDescent="0.35">
      <c r="A392" s="240">
        <v>44844</v>
      </c>
      <c r="B392" s="241">
        <v>13</v>
      </c>
      <c r="C392" s="241">
        <v>13</v>
      </c>
      <c r="D392" s="241">
        <v>10.5</v>
      </c>
      <c r="E392" s="241">
        <v>10.8</v>
      </c>
      <c r="F392" s="241">
        <v>11.9</v>
      </c>
      <c r="G392" s="241">
        <v>12.9</v>
      </c>
      <c r="H392" s="241">
        <v>14.1</v>
      </c>
      <c r="I392" s="241">
        <v>15.2</v>
      </c>
      <c r="J392" s="241">
        <v>15.5</v>
      </c>
      <c r="K392" s="241">
        <v>16</v>
      </c>
      <c r="L392" s="241">
        <v>16</v>
      </c>
      <c r="M392" s="241">
        <v>15.7</v>
      </c>
      <c r="N392" s="241">
        <v>14.8</v>
      </c>
      <c r="O392" s="241">
        <v>12.3</v>
      </c>
      <c r="P392" s="241">
        <v>8.7000000000000011</v>
      </c>
      <c r="Q392" s="241">
        <v>6</v>
      </c>
      <c r="R392" s="241">
        <v>6.1</v>
      </c>
      <c r="S392" s="241">
        <v>4.7</v>
      </c>
      <c r="T392" s="241">
        <v>3.4</v>
      </c>
      <c r="U392" s="241">
        <v>3.1</v>
      </c>
      <c r="V392" s="241">
        <v>2.6</v>
      </c>
      <c r="W392" s="241">
        <v>1.5</v>
      </c>
      <c r="X392" s="241">
        <v>1.8</v>
      </c>
      <c r="Y392" s="241">
        <v>1.1000000000000001</v>
      </c>
      <c r="Z392" s="235" t="str">
        <f t="shared" si="18"/>
        <v>Monday</v>
      </c>
      <c r="AA392" s="235" t="str">
        <f t="shared" si="19"/>
        <v>October</v>
      </c>
      <c r="AB392" s="235" t="s">
        <v>202</v>
      </c>
      <c r="AC392" s="242">
        <f t="shared" si="20"/>
        <v>9.6124999999999989</v>
      </c>
      <c r="AD392" s="235">
        <f>VLOOKUP(A392,'[5]Daily LDZ Demand'!$A$5:$B$4752,2,FALSE)</f>
        <v>4.5999999999999996</v>
      </c>
    </row>
    <row r="393" spans="1:34" s="235" customFormat="1" x14ac:dyDescent="0.35">
      <c r="A393" s="240">
        <v>44845</v>
      </c>
      <c r="B393" s="241">
        <v>0.5</v>
      </c>
      <c r="C393" s="241">
        <v>0.2</v>
      </c>
      <c r="D393" s="241">
        <v>0.4</v>
      </c>
      <c r="E393" s="241">
        <v>3.2</v>
      </c>
      <c r="F393" s="241">
        <v>7.7</v>
      </c>
      <c r="G393" s="241">
        <v>11.3</v>
      </c>
      <c r="H393" s="241">
        <v>13.4</v>
      </c>
      <c r="I393" s="241">
        <v>15.2</v>
      </c>
      <c r="J393" s="241">
        <v>15</v>
      </c>
      <c r="K393" s="241">
        <v>15.4</v>
      </c>
      <c r="L393" s="241">
        <v>15.1</v>
      </c>
      <c r="M393" s="241">
        <v>15.6</v>
      </c>
      <c r="N393" s="241">
        <v>14</v>
      </c>
      <c r="O393" s="241">
        <v>10.200000000000001</v>
      </c>
      <c r="P393" s="241">
        <v>8.1999999999999993</v>
      </c>
      <c r="Q393" s="241">
        <v>6.5</v>
      </c>
      <c r="R393" s="241">
        <v>6.4</v>
      </c>
      <c r="S393" s="241">
        <v>6.8</v>
      </c>
      <c r="T393" s="241">
        <v>5.7</v>
      </c>
      <c r="U393" s="241">
        <v>6.4</v>
      </c>
      <c r="V393" s="241">
        <v>8</v>
      </c>
      <c r="W393" s="241">
        <v>7</v>
      </c>
      <c r="X393" s="241">
        <v>7.3</v>
      </c>
      <c r="Y393" s="241">
        <v>7.5</v>
      </c>
      <c r="Z393" s="235" t="str">
        <f t="shared" si="18"/>
        <v>Tuesday</v>
      </c>
      <c r="AA393" s="235" t="str">
        <f t="shared" si="19"/>
        <v>October</v>
      </c>
      <c r="AB393" s="235" t="s">
        <v>202</v>
      </c>
      <c r="AC393" s="242">
        <f t="shared" si="20"/>
        <v>8.625</v>
      </c>
      <c r="AD393" s="235">
        <f>VLOOKUP(A393,'[5]Daily LDZ Demand'!$A$5:$B$4752,2,FALSE)</f>
        <v>5.52</v>
      </c>
    </row>
    <row r="394" spans="1:34" s="235" customFormat="1" x14ac:dyDescent="0.35">
      <c r="A394" s="240">
        <v>44846</v>
      </c>
      <c r="B394" s="241">
        <v>6.8</v>
      </c>
      <c r="C394" s="241">
        <v>7</v>
      </c>
      <c r="D394" s="241">
        <v>7.9</v>
      </c>
      <c r="E394" s="241">
        <v>10</v>
      </c>
      <c r="F394" s="241">
        <v>13.1</v>
      </c>
      <c r="G394" s="241">
        <v>14.9</v>
      </c>
      <c r="H394" s="241">
        <v>16</v>
      </c>
      <c r="I394" s="241">
        <v>16</v>
      </c>
      <c r="J394" s="241">
        <v>17</v>
      </c>
      <c r="K394" s="241">
        <v>16</v>
      </c>
      <c r="L394" s="241">
        <v>16</v>
      </c>
      <c r="M394" s="241">
        <v>15</v>
      </c>
      <c r="N394" s="241">
        <v>15</v>
      </c>
      <c r="O394" s="241">
        <v>15</v>
      </c>
      <c r="P394" s="241">
        <v>14</v>
      </c>
      <c r="Q394" s="241">
        <v>14</v>
      </c>
      <c r="R394" s="241">
        <v>14</v>
      </c>
      <c r="S394" s="241">
        <v>14</v>
      </c>
      <c r="T394" s="241">
        <v>13</v>
      </c>
      <c r="U394" s="241">
        <v>13</v>
      </c>
      <c r="V394" s="241">
        <v>13</v>
      </c>
      <c r="W394" s="241">
        <v>12</v>
      </c>
      <c r="X394" s="241">
        <v>12</v>
      </c>
      <c r="Y394" s="241">
        <v>10</v>
      </c>
      <c r="Z394" s="235" t="str">
        <f t="shared" si="18"/>
        <v>Wednesday</v>
      </c>
      <c r="AA394" s="235" t="str">
        <f t="shared" si="19"/>
        <v>October</v>
      </c>
      <c r="AB394" s="235" t="s">
        <v>202</v>
      </c>
      <c r="AC394" s="242">
        <f t="shared" si="20"/>
        <v>13.112499999999999</v>
      </c>
      <c r="AD394" s="235">
        <f>VLOOKUP(A394,'[5]Daily LDZ Demand'!$A$5:$B$4752,2,FALSE)</f>
        <v>5.2</v>
      </c>
    </row>
    <row r="395" spans="1:34" s="235" customFormat="1" x14ac:dyDescent="0.35">
      <c r="A395" s="240">
        <v>44847</v>
      </c>
      <c r="B395" s="241">
        <v>8</v>
      </c>
      <c r="C395" s="241">
        <v>7</v>
      </c>
      <c r="D395" s="241">
        <v>8</v>
      </c>
      <c r="E395" s="241">
        <v>9</v>
      </c>
      <c r="F395" s="241">
        <v>10</v>
      </c>
      <c r="G395" s="241">
        <v>12</v>
      </c>
      <c r="H395" s="241">
        <v>13</v>
      </c>
      <c r="I395" s="241">
        <v>15</v>
      </c>
      <c r="J395" s="241">
        <v>16</v>
      </c>
      <c r="K395" s="241">
        <v>17</v>
      </c>
      <c r="L395" s="241">
        <v>16</v>
      </c>
      <c r="M395" s="241">
        <v>17</v>
      </c>
      <c r="N395" s="241">
        <v>15</v>
      </c>
      <c r="O395" s="241">
        <v>14</v>
      </c>
      <c r="P395" s="241">
        <v>12</v>
      </c>
      <c r="Q395" s="241">
        <v>12</v>
      </c>
      <c r="R395" s="241">
        <v>12</v>
      </c>
      <c r="S395" s="241">
        <v>11</v>
      </c>
      <c r="T395" s="241">
        <v>11</v>
      </c>
      <c r="U395" s="241">
        <v>11</v>
      </c>
      <c r="V395" s="241">
        <v>11</v>
      </c>
      <c r="W395" s="241">
        <v>11</v>
      </c>
      <c r="X395" s="241">
        <v>12</v>
      </c>
      <c r="Y395" s="241">
        <v>12</v>
      </c>
      <c r="Z395" s="235" t="str">
        <f t="shared" si="18"/>
        <v>Thursday</v>
      </c>
      <c r="AA395" s="235" t="str">
        <f t="shared" si="19"/>
        <v>October</v>
      </c>
      <c r="AB395" s="235" t="s">
        <v>202</v>
      </c>
      <c r="AC395" s="242">
        <f t="shared" si="20"/>
        <v>12.166666666666666</v>
      </c>
      <c r="AD395" s="235">
        <f>VLOOKUP(A395,'[5]Daily LDZ Demand'!$A$5:$B$4752,2,FALSE)</f>
        <v>4.8099999999999996</v>
      </c>
    </row>
    <row r="396" spans="1:34" s="235" customFormat="1" x14ac:dyDescent="0.35">
      <c r="A396" s="240">
        <v>44848</v>
      </c>
      <c r="B396" s="241">
        <v>13</v>
      </c>
      <c r="C396" s="241">
        <v>13</v>
      </c>
      <c r="D396" s="241">
        <v>13</v>
      </c>
      <c r="E396" s="241">
        <v>14</v>
      </c>
      <c r="F396" s="241">
        <v>15</v>
      </c>
      <c r="G396" s="241">
        <v>14</v>
      </c>
      <c r="H396" s="241">
        <v>12.7</v>
      </c>
      <c r="I396" s="241">
        <v>13.2</v>
      </c>
      <c r="J396" s="241">
        <v>13.4</v>
      </c>
      <c r="K396" s="241">
        <v>14.3</v>
      </c>
      <c r="L396" s="241">
        <v>14.8</v>
      </c>
      <c r="M396" s="241">
        <v>14.5</v>
      </c>
      <c r="N396" s="241">
        <v>13.7</v>
      </c>
      <c r="O396" s="241">
        <v>12.5</v>
      </c>
      <c r="P396" s="241">
        <v>11.3</v>
      </c>
      <c r="Q396" s="241">
        <v>11</v>
      </c>
      <c r="R396" s="241">
        <v>9.4</v>
      </c>
      <c r="S396" s="241">
        <v>8.6</v>
      </c>
      <c r="T396" s="241">
        <v>8.6</v>
      </c>
      <c r="U396" s="241">
        <v>10.3</v>
      </c>
      <c r="V396" s="241">
        <v>11.7</v>
      </c>
      <c r="W396" s="241">
        <v>12.2</v>
      </c>
      <c r="X396" s="241">
        <v>12.6</v>
      </c>
      <c r="Y396" s="241">
        <v>13.2</v>
      </c>
      <c r="Z396" s="235" t="str">
        <f t="shared" si="18"/>
        <v>Friday</v>
      </c>
      <c r="AA396" s="235" t="str">
        <f t="shared" si="19"/>
        <v>October</v>
      </c>
      <c r="AB396" s="235" t="s">
        <v>202</v>
      </c>
      <c r="AC396" s="242">
        <f t="shared" si="20"/>
        <v>12.500000000000002</v>
      </c>
      <c r="AD396" s="235">
        <f>VLOOKUP(A396,'[5]Daily LDZ Demand'!$A$5:$B$4752,2,FALSE)</f>
        <v>4.84</v>
      </c>
    </row>
    <row r="397" spans="1:34" s="235" customFormat="1" x14ac:dyDescent="0.35">
      <c r="A397" s="240">
        <v>44851</v>
      </c>
      <c r="B397" s="241">
        <v>14.5</v>
      </c>
      <c r="C397" s="241">
        <v>13.9</v>
      </c>
      <c r="D397" s="241">
        <v>13.5</v>
      </c>
      <c r="E397" s="241">
        <v>13.8</v>
      </c>
      <c r="F397" s="241">
        <v>15.6</v>
      </c>
      <c r="G397" s="241">
        <v>16.600000000000001</v>
      </c>
      <c r="H397" s="241">
        <v>17.2</v>
      </c>
      <c r="I397" s="241">
        <v>17.5</v>
      </c>
      <c r="J397" s="241">
        <v>17.600000000000001</v>
      </c>
      <c r="K397" s="241">
        <v>18</v>
      </c>
      <c r="L397" s="241">
        <v>17.3</v>
      </c>
      <c r="M397" s="241">
        <v>15.8</v>
      </c>
      <c r="N397" s="241">
        <v>15.4</v>
      </c>
      <c r="O397" s="241">
        <v>12.9</v>
      </c>
      <c r="P397" s="241">
        <v>11.4</v>
      </c>
      <c r="Q397" s="241">
        <v>9.4</v>
      </c>
      <c r="R397" s="241">
        <v>9</v>
      </c>
      <c r="S397" s="241">
        <v>8.3000000000000007</v>
      </c>
      <c r="T397" s="241">
        <v>6.7</v>
      </c>
      <c r="U397" s="241">
        <v>5.5</v>
      </c>
      <c r="V397" s="241">
        <v>6</v>
      </c>
      <c r="W397" s="241">
        <v>4.9000000000000004</v>
      </c>
      <c r="X397" s="241">
        <v>3.8</v>
      </c>
      <c r="Y397" s="241">
        <v>4</v>
      </c>
      <c r="Z397" s="235" t="str">
        <f t="shared" si="18"/>
        <v>Monday</v>
      </c>
      <c r="AA397" s="235" t="str">
        <f t="shared" si="19"/>
        <v>October</v>
      </c>
      <c r="AB397" s="235" t="s">
        <v>202</v>
      </c>
      <c r="AC397" s="242">
        <f t="shared" si="20"/>
        <v>12.025</v>
      </c>
      <c r="AD397" s="235">
        <f>VLOOKUP(A397,'[5]Daily LDZ Demand'!$A$5:$B$4752,2,FALSE)</f>
        <v>4.32</v>
      </c>
    </row>
    <row r="398" spans="1:34" s="235" customFormat="1" x14ac:dyDescent="0.35">
      <c r="A398" s="240">
        <v>44852</v>
      </c>
      <c r="B398" s="241">
        <v>3.9</v>
      </c>
      <c r="C398" s="241">
        <v>3.4</v>
      </c>
      <c r="D398" s="241">
        <v>3.2</v>
      </c>
      <c r="E398" s="241">
        <v>5.1000000000000005</v>
      </c>
      <c r="F398" s="241">
        <v>9.3000000000000007</v>
      </c>
      <c r="G398" s="241">
        <v>14.4</v>
      </c>
      <c r="H398" s="241">
        <v>16.2</v>
      </c>
      <c r="I398" s="241">
        <v>17.600000000000001</v>
      </c>
      <c r="J398" s="241">
        <v>18</v>
      </c>
      <c r="K398" s="241">
        <v>18</v>
      </c>
      <c r="L398" s="241">
        <v>18</v>
      </c>
      <c r="M398" s="241">
        <v>18</v>
      </c>
      <c r="N398" s="241">
        <v>17</v>
      </c>
      <c r="O398" s="241">
        <v>16</v>
      </c>
      <c r="P398" s="241">
        <v>15</v>
      </c>
      <c r="Q398" s="241">
        <v>16</v>
      </c>
      <c r="R398" s="241">
        <v>16</v>
      </c>
      <c r="S398" s="241">
        <v>16</v>
      </c>
      <c r="T398" s="241">
        <v>15</v>
      </c>
      <c r="U398" s="241">
        <v>15</v>
      </c>
      <c r="V398" s="241">
        <v>15</v>
      </c>
      <c r="W398" s="241">
        <v>15</v>
      </c>
      <c r="X398" s="241">
        <v>15</v>
      </c>
      <c r="Y398" s="241">
        <v>14</v>
      </c>
      <c r="Z398" s="235" t="str">
        <f t="shared" si="18"/>
        <v>Tuesday</v>
      </c>
      <c r="AA398" s="235" t="str">
        <f t="shared" si="19"/>
        <v>October</v>
      </c>
      <c r="AB398" s="235" t="s">
        <v>202</v>
      </c>
      <c r="AC398" s="242">
        <f t="shared" si="20"/>
        <v>13.754166666666668</v>
      </c>
      <c r="AD398" s="235">
        <f>VLOOKUP(A398,'[5]Daily LDZ Demand'!$A$5:$B$4752,2,FALSE)</f>
        <v>4.99</v>
      </c>
    </row>
    <row r="399" spans="1:34" s="235" customFormat="1" x14ac:dyDescent="0.35">
      <c r="A399" s="240">
        <v>44853</v>
      </c>
      <c r="B399" s="241">
        <v>13</v>
      </c>
      <c r="C399" s="241">
        <v>13</v>
      </c>
      <c r="D399" s="241">
        <v>13</v>
      </c>
      <c r="E399" s="241">
        <v>14</v>
      </c>
      <c r="F399" s="241">
        <v>15</v>
      </c>
      <c r="G399" s="241">
        <v>16</v>
      </c>
      <c r="H399" s="241">
        <v>18</v>
      </c>
      <c r="I399" s="241">
        <v>18</v>
      </c>
      <c r="J399" s="241">
        <v>20</v>
      </c>
      <c r="K399" s="241">
        <v>21</v>
      </c>
      <c r="L399" s="241">
        <v>20</v>
      </c>
      <c r="M399" s="241">
        <v>19</v>
      </c>
      <c r="N399" s="241">
        <v>18</v>
      </c>
      <c r="O399" s="241">
        <v>17</v>
      </c>
      <c r="P399" s="241">
        <v>17</v>
      </c>
      <c r="Q399" s="241">
        <v>17</v>
      </c>
      <c r="R399" s="241">
        <v>17</v>
      </c>
      <c r="S399" s="241">
        <v>17</v>
      </c>
      <c r="T399" s="241">
        <v>17</v>
      </c>
      <c r="U399" s="241">
        <v>17</v>
      </c>
      <c r="V399" s="241">
        <v>16</v>
      </c>
      <c r="W399" s="241">
        <v>15</v>
      </c>
      <c r="X399" s="241">
        <v>15</v>
      </c>
      <c r="Y399" s="241">
        <v>15</v>
      </c>
      <c r="Z399" s="235" t="str">
        <f t="shared" si="18"/>
        <v>Wednesday</v>
      </c>
      <c r="AA399" s="235" t="str">
        <f t="shared" si="19"/>
        <v>October</v>
      </c>
      <c r="AB399" s="235" t="s">
        <v>202</v>
      </c>
      <c r="AC399" s="242">
        <f t="shared" si="20"/>
        <v>16.583333333333332</v>
      </c>
      <c r="AD399" s="235">
        <f>VLOOKUP(A399,'[5]Daily LDZ Demand'!$A$5:$B$4752,2,FALSE)</f>
        <v>4.3099999999999996</v>
      </c>
    </row>
    <row r="400" spans="1:34" s="235" customFormat="1" x14ac:dyDescent="0.35">
      <c r="A400" s="240">
        <v>44854</v>
      </c>
      <c r="B400" s="241">
        <v>14</v>
      </c>
      <c r="C400" s="241">
        <v>14</v>
      </c>
      <c r="D400" s="241">
        <v>14</v>
      </c>
      <c r="E400" s="241">
        <v>14</v>
      </c>
      <c r="F400" s="241">
        <v>14</v>
      </c>
      <c r="G400" s="241">
        <v>15</v>
      </c>
      <c r="H400" s="241">
        <v>14</v>
      </c>
      <c r="I400" s="241">
        <v>17</v>
      </c>
      <c r="J400" s="241">
        <v>17</v>
      </c>
      <c r="K400" s="241">
        <v>17</v>
      </c>
      <c r="L400" s="241">
        <v>17</v>
      </c>
      <c r="M400" s="241">
        <v>17</v>
      </c>
      <c r="N400" s="241">
        <v>15</v>
      </c>
      <c r="O400" s="241">
        <v>12</v>
      </c>
      <c r="P400" s="241">
        <v>12</v>
      </c>
      <c r="Q400" s="241">
        <v>12</v>
      </c>
      <c r="R400" s="241">
        <v>12</v>
      </c>
      <c r="S400" s="241">
        <v>13</v>
      </c>
      <c r="T400" s="241">
        <v>13</v>
      </c>
      <c r="U400" s="241">
        <v>13</v>
      </c>
      <c r="V400" s="241">
        <v>14</v>
      </c>
      <c r="W400" s="241">
        <v>15</v>
      </c>
      <c r="X400" s="241">
        <v>15</v>
      </c>
      <c r="Y400" s="241">
        <v>15</v>
      </c>
      <c r="Z400" s="235" t="str">
        <f t="shared" si="18"/>
        <v>Thursday</v>
      </c>
      <c r="AA400" s="235" t="str">
        <f t="shared" si="19"/>
        <v>October</v>
      </c>
      <c r="AB400" s="235" t="s">
        <v>202</v>
      </c>
      <c r="AC400" s="242">
        <f t="shared" si="20"/>
        <v>14.375</v>
      </c>
      <c r="AD400" s="235">
        <f>VLOOKUP(A400,'[5]Daily LDZ Demand'!$A$5:$B$4752,2,FALSE)</f>
        <v>4.43</v>
      </c>
    </row>
    <row r="401" spans="1:30" s="235" customFormat="1" x14ac:dyDescent="0.35">
      <c r="A401" s="240">
        <v>44855</v>
      </c>
      <c r="B401" s="241">
        <v>16</v>
      </c>
      <c r="C401" s="241">
        <v>16</v>
      </c>
      <c r="D401" s="241">
        <v>16</v>
      </c>
      <c r="E401" s="241">
        <v>15</v>
      </c>
      <c r="F401" s="241">
        <v>16</v>
      </c>
      <c r="G401" s="241">
        <v>16</v>
      </c>
      <c r="H401" s="241">
        <v>15</v>
      </c>
      <c r="I401" s="241">
        <v>16</v>
      </c>
      <c r="J401" s="241">
        <v>15.5</v>
      </c>
      <c r="K401" s="241">
        <v>15</v>
      </c>
      <c r="L401" s="241">
        <v>16</v>
      </c>
      <c r="M401" s="241">
        <v>16</v>
      </c>
      <c r="N401" s="241">
        <v>16</v>
      </c>
      <c r="O401" s="241">
        <v>16</v>
      </c>
      <c r="P401" s="241">
        <v>16</v>
      </c>
      <c r="Q401" s="241">
        <v>15</v>
      </c>
      <c r="R401" s="241">
        <v>15</v>
      </c>
      <c r="S401" s="241">
        <v>14</v>
      </c>
      <c r="T401" s="241">
        <v>15</v>
      </c>
      <c r="U401" s="241">
        <v>15</v>
      </c>
      <c r="V401" s="241">
        <v>14.4</v>
      </c>
      <c r="W401" s="241">
        <v>14</v>
      </c>
      <c r="X401" s="241">
        <v>12</v>
      </c>
      <c r="Y401" s="241">
        <v>11</v>
      </c>
      <c r="Z401" s="235" t="str">
        <f t="shared" si="18"/>
        <v>Friday</v>
      </c>
      <c r="AA401" s="235" t="str">
        <f t="shared" si="19"/>
        <v>October</v>
      </c>
      <c r="AB401" s="235" t="s">
        <v>202</v>
      </c>
      <c r="AC401" s="242">
        <f t="shared" si="20"/>
        <v>15.079166666666666</v>
      </c>
      <c r="AD401" s="235">
        <f>VLOOKUP(A401,'[5]Daily LDZ Demand'!$A$5:$B$4752,2,FALSE)</f>
        <v>4.6500000000000004</v>
      </c>
    </row>
    <row r="402" spans="1:30" s="235" customFormat="1" x14ac:dyDescent="0.35">
      <c r="A402" s="240">
        <v>44858</v>
      </c>
      <c r="B402" s="241">
        <v>11</v>
      </c>
      <c r="C402" s="241">
        <v>12</v>
      </c>
      <c r="D402" s="241">
        <v>11</v>
      </c>
      <c r="E402" s="241">
        <v>12</v>
      </c>
      <c r="F402" s="241">
        <v>13</v>
      </c>
      <c r="G402" s="241">
        <v>15</v>
      </c>
      <c r="H402" s="241">
        <v>17</v>
      </c>
      <c r="I402" s="241">
        <v>17</v>
      </c>
      <c r="J402" s="241">
        <v>16</v>
      </c>
      <c r="K402" s="241">
        <v>17</v>
      </c>
      <c r="L402" s="241">
        <v>17</v>
      </c>
      <c r="M402" s="241">
        <v>16</v>
      </c>
      <c r="N402" s="241">
        <v>14</v>
      </c>
      <c r="O402" s="241">
        <v>13</v>
      </c>
      <c r="P402" s="241">
        <v>13</v>
      </c>
      <c r="Q402" s="241">
        <v>12</v>
      </c>
      <c r="R402" s="241">
        <v>11</v>
      </c>
      <c r="S402" s="241">
        <v>12</v>
      </c>
      <c r="T402" s="241">
        <v>12</v>
      </c>
      <c r="U402" s="241">
        <v>11.3</v>
      </c>
      <c r="V402" s="241">
        <v>12</v>
      </c>
      <c r="W402" s="241">
        <v>10</v>
      </c>
      <c r="X402" s="241">
        <v>13</v>
      </c>
      <c r="Y402" s="241">
        <v>13</v>
      </c>
      <c r="Z402" s="235" t="str">
        <f t="shared" si="18"/>
        <v>Monday</v>
      </c>
      <c r="AA402" s="235" t="str">
        <f t="shared" si="19"/>
        <v>October</v>
      </c>
      <c r="AB402" s="235" t="s">
        <v>202</v>
      </c>
      <c r="AC402" s="242">
        <f t="shared" si="20"/>
        <v>13.345833333333333</v>
      </c>
      <c r="AD402" s="235">
        <f>VLOOKUP(A402,'[5]Daily LDZ Demand'!$A$5:$B$4752,2,FALSE)</f>
        <v>4.51</v>
      </c>
    </row>
    <row r="403" spans="1:30" s="235" customFormat="1" x14ac:dyDescent="0.35">
      <c r="A403" s="240">
        <v>44859</v>
      </c>
      <c r="B403" s="241">
        <v>12</v>
      </c>
      <c r="C403" s="241">
        <v>11</v>
      </c>
      <c r="D403" s="241">
        <v>10</v>
      </c>
      <c r="E403" s="241">
        <v>11</v>
      </c>
      <c r="F403" s="241">
        <v>13</v>
      </c>
      <c r="G403" s="241">
        <v>15</v>
      </c>
      <c r="H403" s="241">
        <v>15.8</v>
      </c>
      <c r="I403" s="241">
        <v>16.399999999999999</v>
      </c>
      <c r="J403" s="241">
        <v>17.100000000000001</v>
      </c>
      <c r="K403" s="241">
        <v>16.3</v>
      </c>
      <c r="L403" s="241">
        <v>15.8</v>
      </c>
      <c r="M403" s="241">
        <v>15.5</v>
      </c>
      <c r="N403" s="241">
        <v>15.2</v>
      </c>
      <c r="O403" s="241">
        <v>15.4</v>
      </c>
      <c r="P403" s="241">
        <v>15.3</v>
      </c>
      <c r="Q403" s="241">
        <v>15.7</v>
      </c>
      <c r="R403" s="241">
        <v>16.3</v>
      </c>
      <c r="S403" s="241">
        <v>16.5</v>
      </c>
      <c r="T403" s="241">
        <v>15.6</v>
      </c>
      <c r="U403" s="241">
        <v>15.3</v>
      </c>
      <c r="V403" s="241">
        <v>15.7</v>
      </c>
      <c r="W403" s="241">
        <v>16</v>
      </c>
      <c r="X403" s="241">
        <v>15.4</v>
      </c>
      <c r="Y403" s="241">
        <v>15.4</v>
      </c>
      <c r="Z403" s="235" t="str">
        <f t="shared" si="18"/>
        <v>Tuesday</v>
      </c>
      <c r="AA403" s="235" t="str">
        <f t="shared" si="19"/>
        <v>October</v>
      </c>
      <c r="AB403" s="235" t="s">
        <v>202</v>
      </c>
      <c r="AC403" s="242">
        <f t="shared" si="20"/>
        <v>14.862499999999999</v>
      </c>
      <c r="AD403" s="235">
        <f>VLOOKUP(A403,'[5]Daily LDZ Demand'!$A$5:$B$4752,2,FALSE)</f>
        <v>4.82</v>
      </c>
    </row>
    <row r="404" spans="1:30" s="235" customFormat="1" x14ac:dyDescent="0.35">
      <c r="A404" s="240">
        <v>44860</v>
      </c>
      <c r="B404" s="241">
        <v>16</v>
      </c>
      <c r="C404" s="241">
        <v>16.3</v>
      </c>
      <c r="D404" s="241">
        <v>16.2</v>
      </c>
      <c r="E404" s="241">
        <v>15.7</v>
      </c>
      <c r="F404" s="241">
        <v>16</v>
      </c>
      <c r="G404" s="241">
        <v>16.7</v>
      </c>
      <c r="H404" s="241">
        <v>16.899999999999999</v>
      </c>
      <c r="I404" s="241">
        <v>16.5</v>
      </c>
      <c r="J404" s="241">
        <v>18</v>
      </c>
      <c r="K404" s="241">
        <v>17</v>
      </c>
      <c r="L404" s="241">
        <v>17</v>
      </c>
      <c r="M404" s="241">
        <v>16</v>
      </c>
      <c r="N404" s="241">
        <v>16</v>
      </c>
      <c r="O404" s="241">
        <v>15</v>
      </c>
      <c r="P404" s="241">
        <v>15</v>
      </c>
      <c r="Q404" s="241">
        <v>14</v>
      </c>
      <c r="R404" s="241">
        <v>13</v>
      </c>
      <c r="S404" s="241">
        <v>14</v>
      </c>
      <c r="T404" s="241">
        <v>12</v>
      </c>
      <c r="U404" s="241">
        <v>14</v>
      </c>
      <c r="V404" s="241">
        <v>13</v>
      </c>
      <c r="W404" s="241">
        <v>15</v>
      </c>
      <c r="X404" s="241">
        <v>15</v>
      </c>
      <c r="Y404" s="241">
        <v>14</v>
      </c>
      <c r="Z404" s="235" t="str">
        <f t="shared" si="18"/>
        <v>Wednesday</v>
      </c>
      <c r="AA404" s="235" t="str">
        <f t="shared" si="19"/>
        <v>October</v>
      </c>
      <c r="AB404" s="235" t="s">
        <v>202</v>
      </c>
      <c r="AC404" s="242">
        <f t="shared" si="20"/>
        <v>15.345833333333333</v>
      </c>
      <c r="AD404" s="235">
        <f>VLOOKUP(A404,'[5]Daily LDZ Demand'!$A$5:$B$4752,2,FALSE)</f>
        <v>4.21</v>
      </c>
    </row>
    <row r="405" spans="1:30" s="235" customFormat="1" x14ac:dyDescent="0.35">
      <c r="A405" s="240">
        <v>44861</v>
      </c>
      <c r="B405" s="241">
        <v>14</v>
      </c>
      <c r="C405" s="241">
        <v>15</v>
      </c>
      <c r="D405" s="241">
        <v>15</v>
      </c>
      <c r="E405" s="241">
        <v>16</v>
      </c>
      <c r="F405" s="241">
        <v>16</v>
      </c>
      <c r="G405" s="241">
        <v>17.2</v>
      </c>
      <c r="H405" s="241">
        <v>17.7</v>
      </c>
      <c r="I405" s="241">
        <v>17.8</v>
      </c>
      <c r="J405" s="241">
        <v>18.5</v>
      </c>
      <c r="K405" s="241">
        <v>19.400000000000002</v>
      </c>
      <c r="L405" s="241">
        <v>17.8</v>
      </c>
      <c r="M405" s="241">
        <v>18.100000000000001</v>
      </c>
      <c r="N405" s="241">
        <v>17.3</v>
      </c>
      <c r="O405" s="241">
        <v>16.399999999999999</v>
      </c>
      <c r="P405" s="241">
        <v>17.2</v>
      </c>
      <c r="Q405" s="241">
        <v>17.7</v>
      </c>
      <c r="R405" s="241">
        <v>17.600000000000001</v>
      </c>
      <c r="S405" s="241">
        <v>16.7</v>
      </c>
      <c r="T405" s="241">
        <v>16.600000000000001</v>
      </c>
      <c r="U405" s="241">
        <v>16.600000000000001</v>
      </c>
      <c r="V405" s="241">
        <v>16.399999999999999</v>
      </c>
      <c r="W405" s="241">
        <v>16.3</v>
      </c>
      <c r="X405" s="241">
        <v>16.8</v>
      </c>
      <c r="Y405" s="241">
        <v>17</v>
      </c>
      <c r="Z405" s="235" t="str">
        <f t="shared" si="18"/>
        <v>Thursday</v>
      </c>
      <c r="AA405" s="235" t="str">
        <f t="shared" si="19"/>
        <v>October</v>
      </c>
      <c r="AB405" s="235" t="s">
        <v>202</v>
      </c>
      <c r="AC405" s="242">
        <f t="shared" si="20"/>
        <v>16.87916666666667</v>
      </c>
      <c r="AD405" s="235">
        <f>VLOOKUP(A405,'[5]Daily LDZ Demand'!$A$5:$B$4752,2,FALSE)</f>
        <v>4.22</v>
      </c>
    </row>
    <row r="406" spans="1:30" s="235" customFormat="1" x14ac:dyDescent="0.35">
      <c r="A406" s="240">
        <v>44862</v>
      </c>
      <c r="B406" s="241">
        <v>17.5</v>
      </c>
      <c r="C406" s="241">
        <v>17.400000000000002</v>
      </c>
      <c r="D406" s="241">
        <v>15.6</v>
      </c>
      <c r="E406" s="241">
        <v>15.2</v>
      </c>
      <c r="F406" s="241">
        <v>14.6</v>
      </c>
      <c r="G406" s="241">
        <v>15.7</v>
      </c>
      <c r="H406" s="241">
        <v>16.399999999999999</v>
      </c>
      <c r="I406" s="241">
        <v>16.399999999999999</v>
      </c>
      <c r="J406" s="241">
        <v>17.2</v>
      </c>
      <c r="K406" s="241">
        <v>16.5</v>
      </c>
      <c r="L406" s="241">
        <v>16.2</v>
      </c>
      <c r="M406" s="241">
        <v>15.6</v>
      </c>
      <c r="N406" s="241">
        <v>14.1</v>
      </c>
      <c r="O406" s="241">
        <v>13.5</v>
      </c>
      <c r="P406" s="241">
        <v>12.2</v>
      </c>
      <c r="Q406" s="241">
        <v>13.4</v>
      </c>
      <c r="R406" s="241">
        <v>13.5</v>
      </c>
      <c r="S406" s="241">
        <v>12.7</v>
      </c>
      <c r="T406" s="241">
        <v>13.2</v>
      </c>
      <c r="U406" s="241">
        <v>13.1</v>
      </c>
      <c r="V406" s="241">
        <v>13.9</v>
      </c>
      <c r="W406" s="241">
        <v>14.1</v>
      </c>
      <c r="X406" s="241">
        <v>14.6</v>
      </c>
      <c r="Y406" s="241">
        <v>14.5</v>
      </c>
      <c r="Z406" s="235" t="str">
        <f t="shared" si="18"/>
        <v>Friday</v>
      </c>
      <c r="AA406" s="235" t="str">
        <f t="shared" si="19"/>
        <v>October</v>
      </c>
      <c r="AB406" s="235" t="s">
        <v>202</v>
      </c>
      <c r="AC406" s="242">
        <f t="shared" si="20"/>
        <v>14.879166666666668</v>
      </c>
      <c r="AD406" s="235">
        <f>VLOOKUP(A406,'[5]Daily LDZ Demand'!$A$5:$B$4752,2,FALSE)</f>
        <v>4.1500000000000004</v>
      </c>
    </row>
    <row r="407" spans="1:30" s="235" customFormat="1" x14ac:dyDescent="0.35">
      <c r="A407" s="240">
        <v>44865</v>
      </c>
      <c r="B407" s="241">
        <v>13.4</v>
      </c>
      <c r="C407" s="241">
        <v>13.3</v>
      </c>
      <c r="D407" s="241">
        <v>13.9</v>
      </c>
      <c r="E407" s="241">
        <v>15.3</v>
      </c>
      <c r="F407" s="241">
        <v>16.2</v>
      </c>
      <c r="G407" s="241">
        <v>16.100000000000001</v>
      </c>
      <c r="H407" s="241">
        <v>16.899999999999999</v>
      </c>
      <c r="I407" s="241">
        <v>17.100000000000001</v>
      </c>
      <c r="J407" s="241">
        <v>16</v>
      </c>
      <c r="K407" s="241">
        <v>14.4</v>
      </c>
      <c r="L407" s="241">
        <v>14.4</v>
      </c>
      <c r="M407" s="241">
        <v>14.3</v>
      </c>
      <c r="N407" s="241">
        <v>14</v>
      </c>
      <c r="O407" s="241">
        <v>15</v>
      </c>
      <c r="P407" s="241">
        <v>15</v>
      </c>
      <c r="Q407" s="241">
        <v>13.5</v>
      </c>
      <c r="R407" s="241">
        <v>12.9</v>
      </c>
      <c r="S407" s="241">
        <v>11.7</v>
      </c>
      <c r="T407" s="241">
        <v>11.8</v>
      </c>
      <c r="U407" s="241">
        <v>11.9</v>
      </c>
      <c r="V407" s="241">
        <v>12.1</v>
      </c>
      <c r="W407" s="241">
        <v>12</v>
      </c>
      <c r="X407" s="241">
        <v>12.6</v>
      </c>
      <c r="Y407" s="241">
        <v>13.7</v>
      </c>
      <c r="Z407" s="235" t="str">
        <f t="shared" si="18"/>
        <v>Monday</v>
      </c>
      <c r="AA407" s="235" t="str">
        <f t="shared" si="19"/>
        <v>October</v>
      </c>
      <c r="AB407" s="235" t="s">
        <v>202</v>
      </c>
      <c r="AC407" s="242">
        <f t="shared" si="20"/>
        <v>14.062500000000002</v>
      </c>
      <c r="AD407" s="235">
        <f>VLOOKUP(A407,'[5]Daily LDZ Demand'!$A$5:$B$4752,2,FALSE)</f>
        <v>4.6900000000000004</v>
      </c>
    </row>
    <row r="408" spans="1:30" s="235" customFormat="1" x14ac:dyDescent="0.35">
      <c r="A408" s="240">
        <v>44866</v>
      </c>
      <c r="B408" s="241">
        <v>13.1</v>
      </c>
      <c r="C408" s="241">
        <v>12.7</v>
      </c>
      <c r="D408" s="241">
        <v>12.3</v>
      </c>
      <c r="E408" s="241">
        <v>13.2</v>
      </c>
      <c r="F408" s="241">
        <v>13.5</v>
      </c>
      <c r="G408" s="241">
        <v>12</v>
      </c>
      <c r="H408" s="241">
        <v>13.2</v>
      </c>
      <c r="I408" s="241">
        <v>14</v>
      </c>
      <c r="J408" s="241">
        <v>14.7</v>
      </c>
      <c r="K408" s="241">
        <v>13.9</v>
      </c>
      <c r="L408" s="241">
        <v>10.6</v>
      </c>
      <c r="M408" s="241">
        <v>9.7000000000000011</v>
      </c>
      <c r="N408" s="241">
        <v>11.6</v>
      </c>
      <c r="O408" s="241">
        <v>10.4</v>
      </c>
      <c r="P408" s="241">
        <v>10.8</v>
      </c>
      <c r="Q408" s="241">
        <v>10.6</v>
      </c>
      <c r="R408" s="241">
        <v>10.8</v>
      </c>
      <c r="S408" s="241">
        <v>10.4</v>
      </c>
      <c r="T408" s="241">
        <v>9.7000000000000011</v>
      </c>
      <c r="U408" s="241">
        <v>9.6</v>
      </c>
      <c r="V408" s="241">
        <v>9.3000000000000007</v>
      </c>
      <c r="W408" s="241">
        <v>8.8000000000000007</v>
      </c>
      <c r="X408" s="241">
        <v>8.3000000000000007</v>
      </c>
      <c r="Y408" s="241">
        <v>9.6</v>
      </c>
      <c r="Z408" s="235" t="str">
        <f t="shared" si="18"/>
        <v>Tuesday</v>
      </c>
      <c r="AA408" s="235" t="str">
        <f t="shared" si="19"/>
        <v>November</v>
      </c>
      <c r="AB408" s="235" t="s">
        <v>202</v>
      </c>
      <c r="AC408" s="242">
        <f t="shared" si="20"/>
        <v>11.366666666666667</v>
      </c>
      <c r="AD408" s="235">
        <f>VLOOKUP(A408,'[5]Daily LDZ Demand'!$A$5:$B$4752,2,FALSE)</f>
        <v>5.73</v>
      </c>
    </row>
    <row r="409" spans="1:30" s="235" customFormat="1" x14ac:dyDescent="0.35">
      <c r="A409" s="240">
        <v>44867</v>
      </c>
      <c r="B409" s="241">
        <v>10.1</v>
      </c>
      <c r="C409" s="241">
        <v>11.2</v>
      </c>
      <c r="D409" s="241">
        <v>11.4</v>
      </c>
      <c r="E409" s="241">
        <v>13</v>
      </c>
      <c r="F409" s="241">
        <v>13.6</v>
      </c>
      <c r="G409" s="241">
        <v>14.2</v>
      </c>
      <c r="H409" s="241">
        <v>14.4</v>
      </c>
      <c r="I409" s="241">
        <v>14.5</v>
      </c>
      <c r="J409" s="241">
        <v>14.4</v>
      </c>
      <c r="K409" s="241">
        <v>13.9</v>
      </c>
      <c r="L409" s="241">
        <v>14</v>
      </c>
      <c r="M409" s="241">
        <v>14.1</v>
      </c>
      <c r="N409" s="241">
        <v>14</v>
      </c>
      <c r="O409" s="241">
        <v>13.2</v>
      </c>
      <c r="P409" s="241">
        <v>12.4</v>
      </c>
      <c r="Q409" s="241">
        <v>12.7</v>
      </c>
      <c r="R409" s="241">
        <v>12.7</v>
      </c>
      <c r="S409" s="241">
        <v>12.9</v>
      </c>
      <c r="T409" s="241">
        <v>12.1</v>
      </c>
      <c r="U409" s="241">
        <v>11.8</v>
      </c>
      <c r="V409" s="241">
        <v>11.1</v>
      </c>
      <c r="W409" s="241">
        <v>10.4</v>
      </c>
      <c r="X409" s="241">
        <v>9.8000000000000007</v>
      </c>
      <c r="Y409" s="241">
        <v>9.8000000000000007</v>
      </c>
      <c r="Z409" s="235" t="str">
        <f t="shared" si="18"/>
        <v>Wednesday</v>
      </c>
      <c r="AA409" s="235" t="str">
        <f t="shared" si="19"/>
        <v>November</v>
      </c>
      <c r="AB409" s="235" t="s">
        <v>202</v>
      </c>
      <c r="AC409" s="242">
        <f t="shared" si="20"/>
        <v>12.570833333333333</v>
      </c>
      <c r="AD409" s="235">
        <f>VLOOKUP(A409,'[5]Daily LDZ Demand'!$A$5:$B$4752,2,FALSE)</f>
        <v>6.45</v>
      </c>
    </row>
    <row r="410" spans="1:30" s="235" customFormat="1" x14ac:dyDescent="0.35">
      <c r="A410" s="240">
        <v>44868</v>
      </c>
      <c r="B410" s="241">
        <v>9.7000000000000011</v>
      </c>
      <c r="C410" s="241">
        <v>9.6</v>
      </c>
      <c r="D410" s="241">
        <v>9.8000000000000007</v>
      </c>
      <c r="E410" s="241">
        <v>9.8000000000000007</v>
      </c>
      <c r="F410" s="241">
        <v>9.7000000000000011</v>
      </c>
      <c r="G410" s="241">
        <v>11</v>
      </c>
      <c r="H410" s="241">
        <v>12</v>
      </c>
      <c r="I410" s="241">
        <v>13.2</v>
      </c>
      <c r="J410" s="241">
        <v>13</v>
      </c>
      <c r="K410" s="241">
        <v>13</v>
      </c>
      <c r="L410" s="241">
        <v>11</v>
      </c>
      <c r="M410" s="241">
        <v>10</v>
      </c>
      <c r="N410" s="241">
        <v>11</v>
      </c>
      <c r="O410" s="241">
        <v>10</v>
      </c>
      <c r="P410" s="241">
        <v>9</v>
      </c>
      <c r="Q410" s="241">
        <v>8</v>
      </c>
      <c r="R410" s="241">
        <v>7</v>
      </c>
      <c r="S410" s="241">
        <v>7</v>
      </c>
      <c r="T410" s="241">
        <v>8</v>
      </c>
      <c r="U410" s="241">
        <v>9</v>
      </c>
      <c r="V410" s="241">
        <v>9</v>
      </c>
      <c r="W410" s="241">
        <v>9</v>
      </c>
      <c r="X410" s="241">
        <v>8</v>
      </c>
      <c r="Y410" s="241">
        <v>8</v>
      </c>
      <c r="Z410" s="235" t="str">
        <f t="shared" si="18"/>
        <v>Thursday</v>
      </c>
      <c r="AA410" s="235" t="str">
        <f t="shared" si="19"/>
        <v>November</v>
      </c>
      <c r="AB410" s="235" t="s">
        <v>202</v>
      </c>
      <c r="AC410" s="242">
        <f t="shared" si="20"/>
        <v>9.7833333333333332</v>
      </c>
      <c r="AD410" s="235">
        <f>VLOOKUP(A410,'[5]Daily LDZ Demand'!$A$5:$B$4752,2,FALSE)</f>
        <v>6.52</v>
      </c>
    </row>
    <row r="411" spans="1:30" s="235" customFormat="1" x14ac:dyDescent="0.35">
      <c r="A411" s="240">
        <v>44869</v>
      </c>
      <c r="B411" s="241">
        <v>8</v>
      </c>
      <c r="C411" s="241">
        <v>7</v>
      </c>
      <c r="D411" s="241">
        <v>8</v>
      </c>
      <c r="E411" s="241">
        <v>9</v>
      </c>
      <c r="F411" s="241">
        <v>10</v>
      </c>
      <c r="G411" s="241">
        <v>12</v>
      </c>
      <c r="H411" s="241">
        <v>12.5</v>
      </c>
      <c r="I411" s="241">
        <v>12.8</v>
      </c>
      <c r="J411" s="241">
        <v>12.3</v>
      </c>
      <c r="K411" s="241">
        <v>12.2</v>
      </c>
      <c r="L411" s="241">
        <v>11.3</v>
      </c>
      <c r="M411" s="241">
        <v>10</v>
      </c>
      <c r="N411" s="241">
        <v>9.2000000000000011</v>
      </c>
      <c r="O411" s="241">
        <v>8.1999999999999993</v>
      </c>
      <c r="P411" s="241">
        <v>8</v>
      </c>
      <c r="Q411" s="241">
        <v>7.2</v>
      </c>
      <c r="R411" s="241">
        <v>7.5</v>
      </c>
      <c r="S411" s="241">
        <v>7.6</v>
      </c>
      <c r="T411" s="241">
        <v>8.1999999999999993</v>
      </c>
      <c r="U411" s="241">
        <v>8.4</v>
      </c>
      <c r="V411" s="241">
        <v>8.6</v>
      </c>
      <c r="W411" s="241">
        <v>9.4</v>
      </c>
      <c r="X411" s="241">
        <v>10.5</v>
      </c>
      <c r="Y411" s="241">
        <v>10</v>
      </c>
      <c r="Z411" s="235" t="str">
        <f t="shared" si="18"/>
        <v>Friday</v>
      </c>
      <c r="AA411" s="235" t="str">
        <f t="shared" si="19"/>
        <v>November</v>
      </c>
      <c r="AB411" s="235" t="s">
        <v>202</v>
      </c>
      <c r="AC411" s="242">
        <f t="shared" si="20"/>
        <v>9.4958333333333318</v>
      </c>
      <c r="AD411" s="235">
        <f>VLOOKUP(A411,'[5]Daily LDZ Demand'!$A$5:$B$4752,2,FALSE)</f>
        <v>6.94</v>
      </c>
    </row>
    <row r="412" spans="1:30" s="235" customFormat="1" x14ac:dyDescent="0.35">
      <c r="A412" s="240">
        <v>44872</v>
      </c>
      <c r="B412" s="241">
        <v>13.5</v>
      </c>
      <c r="C412" s="241">
        <v>14</v>
      </c>
      <c r="D412" s="241">
        <v>13.4</v>
      </c>
      <c r="E412" s="241">
        <v>13.8</v>
      </c>
      <c r="F412" s="241">
        <v>14</v>
      </c>
      <c r="G412" s="241">
        <v>14.7</v>
      </c>
      <c r="H412" s="241">
        <v>15</v>
      </c>
      <c r="I412" s="241">
        <v>14.7</v>
      </c>
      <c r="J412" s="241">
        <v>14.7</v>
      </c>
      <c r="K412" s="241">
        <v>14.9</v>
      </c>
      <c r="L412" s="241">
        <v>14.9</v>
      </c>
      <c r="M412" s="241">
        <v>15</v>
      </c>
      <c r="N412" s="241">
        <v>15.3</v>
      </c>
      <c r="O412" s="241">
        <v>14.7</v>
      </c>
      <c r="P412" s="241">
        <v>13.7</v>
      </c>
      <c r="Q412" s="241">
        <v>14.5</v>
      </c>
      <c r="R412" s="241">
        <v>14.5</v>
      </c>
      <c r="S412" s="241">
        <v>13.5</v>
      </c>
      <c r="T412" s="241">
        <v>13.9</v>
      </c>
      <c r="U412" s="241">
        <v>12.6</v>
      </c>
      <c r="V412" s="241">
        <v>12.7</v>
      </c>
      <c r="W412" s="241">
        <v>13</v>
      </c>
      <c r="X412" s="241">
        <v>11.2</v>
      </c>
      <c r="Y412" s="241">
        <v>11.7</v>
      </c>
      <c r="Z412" s="235" t="str">
        <f t="shared" si="18"/>
        <v>Monday</v>
      </c>
      <c r="AA412" s="235" t="str">
        <f t="shared" si="19"/>
        <v>November</v>
      </c>
      <c r="AB412" s="235" t="s">
        <v>202</v>
      </c>
      <c r="AC412" s="242">
        <f t="shared" si="20"/>
        <v>13.9125</v>
      </c>
      <c r="AD412" s="235">
        <f>VLOOKUP(A412,'[5]Daily LDZ Demand'!$A$5:$B$4752,2,FALSE)</f>
        <v>6.58</v>
      </c>
    </row>
    <row r="413" spans="1:30" s="235" customFormat="1" x14ac:dyDescent="0.35">
      <c r="A413" s="240">
        <v>44873</v>
      </c>
      <c r="B413" s="241">
        <v>12.2</v>
      </c>
      <c r="C413" s="241">
        <v>13.1</v>
      </c>
      <c r="D413" s="241">
        <v>13.1</v>
      </c>
      <c r="E413" s="241">
        <v>14</v>
      </c>
      <c r="F413" s="241">
        <v>14.6</v>
      </c>
      <c r="G413" s="241">
        <v>14</v>
      </c>
      <c r="H413" s="241">
        <v>11.6</v>
      </c>
      <c r="I413" s="241">
        <v>12.9</v>
      </c>
      <c r="J413" s="241">
        <v>13.2</v>
      </c>
      <c r="K413" s="241">
        <v>13.3</v>
      </c>
      <c r="L413" s="241">
        <v>13.5</v>
      </c>
      <c r="M413" s="241">
        <v>13.4</v>
      </c>
      <c r="N413" s="241">
        <v>12.6</v>
      </c>
      <c r="O413" s="241">
        <v>12.7</v>
      </c>
      <c r="P413" s="241">
        <v>12.3</v>
      </c>
      <c r="Q413" s="241">
        <v>12</v>
      </c>
      <c r="R413" s="241">
        <v>12</v>
      </c>
      <c r="S413" s="241">
        <v>11.4</v>
      </c>
      <c r="T413" s="241">
        <v>11.7</v>
      </c>
      <c r="U413" s="241">
        <v>11.5</v>
      </c>
      <c r="V413" s="241">
        <v>11.3</v>
      </c>
      <c r="W413" s="241">
        <v>11.2</v>
      </c>
      <c r="X413" s="241">
        <v>10.5</v>
      </c>
      <c r="Y413" s="241">
        <v>10.200000000000001</v>
      </c>
      <c r="Z413" s="235" t="str">
        <f t="shared" si="18"/>
        <v>Tuesday</v>
      </c>
      <c r="AA413" s="235" t="str">
        <f t="shared" si="19"/>
        <v>November</v>
      </c>
      <c r="AB413" s="235" t="s">
        <v>202</v>
      </c>
      <c r="AC413" s="242">
        <f t="shared" si="20"/>
        <v>12.429166666666665</v>
      </c>
      <c r="AD413" s="235">
        <f>VLOOKUP(A413,'[5]Daily LDZ Demand'!$A$5:$B$4752,2,FALSE)</f>
        <v>6.66</v>
      </c>
    </row>
    <row r="414" spans="1:30" s="235" customFormat="1" x14ac:dyDescent="0.35">
      <c r="A414" s="240">
        <v>44874</v>
      </c>
      <c r="B414" s="241">
        <v>10.4</v>
      </c>
      <c r="C414" s="241">
        <v>9.6</v>
      </c>
      <c r="D414" s="241">
        <v>9.8000000000000007</v>
      </c>
      <c r="E414" s="241">
        <v>10.8</v>
      </c>
      <c r="F414" s="241">
        <v>12.3</v>
      </c>
      <c r="G414" s="241">
        <v>13.8</v>
      </c>
      <c r="H414" s="241">
        <v>14.1</v>
      </c>
      <c r="I414" s="241">
        <v>14.1</v>
      </c>
      <c r="J414" s="241">
        <v>12.9</v>
      </c>
      <c r="K414" s="241">
        <v>12.9</v>
      </c>
      <c r="L414" s="241">
        <v>13</v>
      </c>
      <c r="M414" s="241">
        <v>11.1</v>
      </c>
      <c r="N414" s="241">
        <v>10.6</v>
      </c>
      <c r="O414" s="241">
        <v>10.200000000000001</v>
      </c>
      <c r="P414" s="241">
        <v>10.7</v>
      </c>
      <c r="Q414" s="241">
        <v>10.1</v>
      </c>
      <c r="R414" s="241">
        <v>10.7</v>
      </c>
      <c r="S414" s="241">
        <v>10.1</v>
      </c>
      <c r="T414" s="241">
        <v>10.6</v>
      </c>
      <c r="U414" s="241">
        <v>11.2</v>
      </c>
      <c r="V414" s="241">
        <v>12.1</v>
      </c>
      <c r="W414" s="241">
        <v>13</v>
      </c>
      <c r="X414" s="241">
        <v>13.1</v>
      </c>
      <c r="Y414" s="241">
        <v>13.2</v>
      </c>
      <c r="Z414" s="235" t="str">
        <f t="shared" si="18"/>
        <v>Wednesday</v>
      </c>
      <c r="AA414" s="235" t="str">
        <f t="shared" si="19"/>
        <v>November</v>
      </c>
      <c r="AB414" s="235" t="s">
        <v>202</v>
      </c>
      <c r="AC414" s="242">
        <f t="shared" si="20"/>
        <v>11.68333333333333</v>
      </c>
      <c r="AD414" s="235">
        <f>VLOOKUP(A414,'[5]Daily LDZ Demand'!$A$5:$B$4752,2,FALSE)</f>
        <v>6.69</v>
      </c>
    </row>
    <row r="415" spans="1:30" s="235" customFormat="1" x14ac:dyDescent="0.35">
      <c r="A415" s="240">
        <v>44875</v>
      </c>
      <c r="B415" s="241">
        <v>12.9</v>
      </c>
      <c r="C415" s="241">
        <v>13.1</v>
      </c>
      <c r="D415" s="241">
        <v>13.4</v>
      </c>
      <c r="E415" s="241">
        <v>14.1</v>
      </c>
      <c r="F415" s="241">
        <v>14.2</v>
      </c>
      <c r="G415" s="241">
        <v>14.3</v>
      </c>
      <c r="H415" s="241">
        <v>14.2</v>
      </c>
      <c r="I415" s="241">
        <v>14.3</v>
      </c>
      <c r="J415" s="241">
        <v>14.3</v>
      </c>
      <c r="K415" s="241">
        <v>14.1</v>
      </c>
      <c r="L415" s="241">
        <v>14.2</v>
      </c>
      <c r="M415" s="241">
        <v>14.3</v>
      </c>
      <c r="N415" s="241">
        <v>14.7</v>
      </c>
      <c r="O415" s="241">
        <v>13.9</v>
      </c>
      <c r="P415" s="241">
        <v>14</v>
      </c>
      <c r="Q415" s="241">
        <v>14.5</v>
      </c>
      <c r="R415" s="241">
        <v>14.8</v>
      </c>
      <c r="S415" s="241">
        <v>15</v>
      </c>
      <c r="T415" s="241">
        <v>15.1</v>
      </c>
      <c r="U415" s="241">
        <v>15.1</v>
      </c>
      <c r="V415" s="241">
        <v>15.2</v>
      </c>
      <c r="W415" s="241">
        <v>15.3</v>
      </c>
      <c r="X415" s="241">
        <v>15.1</v>
      </c>
      <c r="Y415" s="241">
        <v>15</v>
      </c>
      <c r="Z415" s="235" t="str">
        <f t="shared" si="18"/>
        <v>Thursday</v>
      </c>
      <c r="AA415" s="235" t="str">
        <f t="shared" si="19"/>
        <v>November</v>
      </c>
      <c r="AB415" s="235" t="s">
        <v>202</v>
      </c>
      <c r="AC415" s="242">
        <f t="shared" si="20"/>
        <v>14.37916666666667</v>
      </c>
      <c r="AD415" s="235">
        <f>VLOOKUP(A415,'[5]Daily LDZ Demand'!$A$5:$B$4752,2,FALSE)</f>
        <v>6.58</v>
      </c>
    </row>
    <row r="416" spans="1:30" s="235" customFormat="1" x14ac:dyDescent="0.35">
      <c r="A416" s="240">
        <v>44876</v>
      </c>
      <c r="B416" s="241">
        <v>14.7</v>
      </c>
      <c r="C416" s="241">
        <v>14.5</v>
      </c>
      <c r="D416" s="241">
        <v>14.9</v>
      </c>
      <c r="E416" s="241">
        <v>15.1</v>
      </c>
      <c r="F416" s="241">
        <v>15.2</v>
      </c>
      <c r="G416" s="241">
        <v>15.1</v>
      </c>
      <c r="H416" s="241">
        <v>15.1</v>
      </c>
      <c r="I416" s="241">
        <v>15.1</v>
      </c>
      <c r="J416" s="241">
        <v>15.1</v>
      </c>
      <c r="K416" s="241">
        <v>14.8</v>
      </c>
      <c r="L416" s="241">
        <v>14</v>
      </c>
      <c r="M416" s="241">
        <v>13.8</v>
      </c>
      <c r="N416" s="241">
        <v>13.3</v>
      </c>
      <c r="O416" s="241">
        <v>12.9</v>
      </c>
      <c r="P416" s="241">
        <v>12.9</v>
      </c>
      <c r="Q416" s="241">
        <v>12.8</v>
      </c>
      <c r="R416" s="241">
        <v>12.6</v>
      </c>
      <c r="S416" s="241">
        <v>12.5</v>
      </c>
      <c r="T416" s="241">
        <v>12</v>
      </c>
      <c r="U416" s="241">
        <v>11.5</v>
      </c>
      <c r="V416" s="241">
        <v>11.7</v>
      </c>
      <c r="W416" s="241">
        <v>9.7000000000000011</v>
      </c>
      <c r="X416" s="241">
        <v>9.6</v>
      </c>
      <c r="Y416" s="241">
        <v>10.7</v>
      </c>
      <c r="Z416" s="235" t="str">
        <f t="shared" si="18"/>
        <v>Friday</v>
      </c>
      <c r="AA416" s="235" t="str">
        <f t="shared" si="19"/>
        <v>November</v>
      </c>
      <c r="AB416" s="235" t="s">
        <v>202</v>
      </c>
      <c r="AC416" s="242">
        <f t="shared" si="20"/>
        <v>13.316666666666668</v>
      </c>
      <c r="AD416" s="235">
        <f>VLOOKUP(A416,'[5]Daily LDZ Demand'!$A$5:$B$4752,2,FALSE)</f>
        <v>5.67</v>
      </c>
    </row>
    <row r="417" spans="1:30" s="235" customFormat="1" x14ac:dyDescent="0.35">
      <c r="A417" s="240">
        <v>44879</v>
      </c>
      <c r="B417" s="241">
        <v>13.3</v>
      </c>
      <c r="C417" s="241">
        <v>12.7</v>
      </c>
      <c r="D417" s="241">
        <v>12.2</v>
      </c>
      <c r="E417" s="241">
        <v>13.9</v>
      </c>
      <c r="F417" s="241">
        <v>14.6</v>
      </c>
      <c r="G417" s="241">
        <v>15.5</v>
      </c>
      <c r="H417" s="241">
        <v>14.8</v>
      </c>
      <c r="I417" s="241">
        <v>14.4</v>
      </c>
      <c r="J417" s="241">
        <v>13.1</v>
      </c>
      <c r="K417" s="241">
        <v>12</v>
      </c>
      <c r="L417" s="241">
        <v>12.1</v>
      </c>
      <c r="M417" s="241">
        <v>11.7</v>
      </c>
      <c r="N417" s="241">
        <v>9.6</v>
      </c>
      <c r="O417" s="241">
        <v>8.7000000000000011</v>
      </c>
      <c r="P417" s="241">
        <v>6.5</v>
      </c>
      <c r="Q417" s="241">
        <v>8.6</v>
      </c>
      <c r="R417" s="241">
        <v>10.5</v>
      </c>
      <c r="S417" s="241">
        <v>12.1</v>
      </c>
      <c r="T417" s="241">
        <v>12.5</v>
      </c>
      <c r="U417" s="241">
        <v>12.1</v>
      </c>
      <c r="V417" s="241">
        <v>11.7</v>
      </c>
      <c r="W417" s="241">
        <v>12</v>
      </c>
      <c r="X417" s="241">
        <v>12.2</v>
      </c>
      <c r="Y417" s="241">
        <v>12.5</v>
      </c>
      <c r="Z417" s="235" t="str">
        <f t="shared" si="18"/>
        <v>Monday</v>
      </c>
      <c r="AA417" s="235" t="str">
        <f t="shared" si="19"/>
        <v>November</v>
      </c>
      <c r="AB417" s="235" t="s">
        <v>202</v>
      </c>
      <c r="AC417" s="242">
        <f t="shared" si="20"/>
        <v>12.054166666666662</v>
      </c>
      <c r="AD417" s="235">
        <f>VLOOKUP(A417,'[5]Daily LDZ Demand'!$A$5:$B$4752,2,FALSE)</f>
        <v>5.88</v>
      </c>
    </row>
    <row r="418" spans="1:30" s="235" customFormat="1" x14ac:dyDescent="0.35">
      <c r="A418" s="240">
        <v>44880</v>
      </c>
      <c r="B418" s="241">
        <v>12.7</v>
      </c>
      <c r="C418" s="241">
        <v>13.2</v>
      </c>
      <c r="D418" s="241">
        <v>13.5</v>
      </c>
      <c r="E418" s="241">
        <v>13.2</v>
      </c>
      <c r="F418" s="241">
        <v>11</v>
      </c>
      <c r="G418" s="241">
        <v>11.2</v>
      </c>
      <c r="H418" s="241">
        <v>11.7</v>
      </c>
      <c r="I418" s="241">
        <v>12.5</v>
      </c>
      <c r="J418" s="241">
        <v>12.2</v>
      </c>
      <c r="K418" s="241">
        <v>11</v>
      </c>
      <c r="L418" s="241">
        <v>10.8</v>
      </c>
      <c r="M418" s="241">
        <v>9.6</v>
      </c>
      <c r="N418" s="241">
        <v>9.2000000000000011</v>
      </c>
      <c r="O418" s="241">
        <v>8.6</v>
      </c>
      <c r="P418" s="241">
        <v>8.3000000000000007</v>
      </c>
      <c r="Q418" s="241">
        <v>7.5</v>
      </c>
      <c r="R418" s="241">
        <v>8.1999999999999993</v>
      </c>
      <c r="S418" s="241">
        <v>7.8</v>
      </c>
      <c r="T418" s="241">
        <v>7.5</v>
      </c>
      <c r="U418" s="241">
        <v>7.4</v>
      </c>
      <c r="V418" s="241">
        <v>7.2</v>
      </c>
      <c r="W418" s="241">
        <v>7.7</v>
      </c>
      <c r="X418" s="241">
        <v>8.1999999999999993</v>
      </c>
      <c r="Y418" s="241">
        <v>7.7</v>
      </c>
      <c r="Z418" s="235" t="str">
        <f t="shared" si="18"/>
        <v>Tuesday</v>
      </c>
      <c r="AA418" s="235" t="str">
        <f t="shared" si="19"/>
        <v>November</v>
      </c>
      <c r="AB418" s="235" t="s">
        <v>202</v>
      </c>
      <c r="AC418" s="242">
        <f t="shared" si="20"/>
        <v>9.9124999999999979</v>
      </c>
      <c r="AD418" s="235">
        <f>VLOOKUP(A418,'[5]Daily LDZ Demand'!$A$5:$B$4752,2,FALSE)</f>
        <v>6.93</v>
      </c>
    </row>
    <row r="419" spans="1:30" s="235" customFormat="1" x14ac:dyDescent="0.35">
      <c r="A419" s="240">
        <v>44881</v>
      </c>
      <c r="B419" s="241">
        <v>7.9</v>
      </c>
      <c r="C419" s="241">
        <v>6.5</v>
      </c>
      <c r="D419" s="241">
        <v>6.3</v>
      </c>
      <c r="E419" s="241">
        <v>8</v>
      </c>
      <c r="F419" s="241">
        <v>10.9</v>
      </c>
      <c r="G419" s="241">
        <v>11.4</v>
      </c>
      <c r="H419" s="241">
        <v>11.7</v>
      </c>
      <c r="I419" s="241">
        <v>11.5</v>
      </c>
      <c r="J419" s="241">
        <v>11.1</v>
      </c>
      <c r="K419" s="241">
        <v>10.6</v>
      </c>
      <c r="L419" s="241">
        <v>10.3</v>
      </c>
      <c r="M419" s="241">
        <v>9.7000000000000011</v>
      </c>
      <c r="N419" s="241">
        <v>9.5</v>
      </c>
      <c r="O419" s="241">
        <v>9.2000000000000011</v>
      </c>
      <c r="P419" s="241">
        <v>9.1</v>
      </c>
      <c r="Q419" s="241">
        <v>8.9</v>
      </c>
      <c r="R419" s="241">
        <v>8.5</v>
      </c>
      <c r="S419" s="241">
        <v>8.5</v>
      </c>
      <c r="T419" s="241">
        <v>8.7000000000000011</v>
      </c>
      <c r="U419" s="241">
        <v>9</v>
      </c>
      <c r="V419" s="241">
        <v>8.8000000000000007</v>
      </c>
      <c r="W419" s="241">
        <v>8.7000000000000011</v>
      </c>
      <c r="X419" s="241">
        <v>8.5</v>
      </c>
      <c r="Y419" s="241">
        <v>8.8000000000000007</v>
      </c>
      <c r="Z419" s="235" t="str">
        <f t="shared" si="18"/>
        <v>Wednesday</v>
      </c>
      <c r="AA419" s="235" t="str">
        <f t="shared" si="19"/>
        <v>November</v>
      </c>
      <c r="AB419" s="235" t="s">
        <v>202</v>
      </c>
      <c r="AC419" s="242">
        <f t="shared" si="20"/>
        <v>9.2541666666666664</v>
      </c>
      <c r="AD419" s="235">
        <f>VLOOKUP(A419,'[5]Daily LDZ Demand'!$A$5:$B$4752,2,FALSE)</f>
        <v>8.23</v>
      </c>
    </row>
    <row r="420" spans="1:30" s="235" customFormat="1" x14ac:dyDescent="0.35">
      <c r="A420" s="240">
        <v>44882</v>
      </c>
      <c r="B420" s="241">
        <v>8.9</v>
      </c>
      <c r="C420" s="241">
        <v>8.1999999999999993</v>
      </c>
      <c r="D420" s="241">
        <v>8.4</v>
      </c>
      <c r="E420" s="241">
        <v>9.2000000000000011</v>
      </c>
      <c r="F420" s="241">
        <v>10.200000000000001</v>
      </c>
      <c r="G420" s="241">
        <v>11.4</v>
      </c>
      <c r="H420" s="241">
        <v>12</v>
      </c>
      <c r="I420" s="241">
        <v>12.5</v>
      </c>
      <c r="J420" s="241">
        <v>12.1</v>
      </c>
      <c r="K420" s="241">
        <v>10.5</v>
      </c>
      <c r="L420" s="241">
        <v>10.6</v>
      </c>
      <c r="M420" s="241">
        <v>8.5</v>
      </c>
      <c r="N420" s="241">
        <v>8.1999999999999993</v>
      </c>
      <c r="O420" s="241">
        <v>8</v>
      </c>
      <c r="P420" s="241">
        <v>8.1999999999999993</v>
      </c>
      <c r="Q420" s="241">
        <v>8</v>
      </c>
      <c r="R420" s="241">
        <v>8.5</v>
      </c>
      <c r="S420" s="241">
        <v>8.4</v>
      </c>
      <c r="T420" s="241">
        <v>8.8000000000000007</v>
      </c>
      <c r="U420" s="241">
        <v>8.5</v>
      </c>
      <c r="V420" s="241">
        <v>8.7000000000000011</v>
      </c>
      <c r="W420" s="241">
        <v>7.9</v>
      </c>
      <c r="X420" s="241">
        <v>7.3</v>
      </c>
      <c r="Y420" s="241">
        <v>7.2</v>
      </c>
      <c r="Z420" s="235" t="str">
        <f t="shared" si="18"/>
        <v>Thursday</v>
      </c>
      <c r="AA420" s="235" t="str">
        <f t="shared" si="19"/>
        <v>November</v>
      </c>
      <c r="AB420" s="235" t="s">
        <v>202</v>
      </c>
      <c r="AC420" s="242">
        <f t="shared" si="20"/>
        <v>9.1749999999999989</v>
      </c>
      <c r="AD420" s="235">
        <f>VLOOKUP(A420,'[5]Daily LDZ Demand'!$A$5:$B$4752,2,FALSE)</f>
        <v>8.11</v>
      </c>
    </row>
    <row r="421" spans="1:30" s="235" customFormat="1" x14ac:dyDescent="0.35">
      <c r="A421" s="240">
        <v>44883</v>
      </c>
      <c r="B421" s="241">
        <v>7.3</v>
      </c>
      <c r="C421" s="241">
        <v>8</v>
      </c>
      <c r="D421" s="241">
        <v>7.8</v>
      </c>
      <c r="E421" s="241">
        <v>8.8000000000000007</v>
      </c>
      <c r="F421" s="241">
        <v>9.8000000000000007</v>
      </c>
      <c r="G421" s="241">
        <v>10.3</v>
      </c>
      <c r="H421" s="241">
        <v>11.2</v>
      </c>
      <c r="I421" s="241">
        <v>11.6</v>
      </c>
      <c r="J421" s="241">
        <v>11.5</v>
      </c>
      <c r="K421" s="241">
        <v>10.6</v>
      </c>
      <c r="L421" s="241">
        <v>9</v>
      </c>
      <c r="M421" s="241">
        <v>6.7</v>
      </c>
      <c r="N421" s="241">
        <v>6.5</v>
      </c>
      <c r="O421" s="241">
        <v>5.3</v>
      </c>
      <c r="P421" s="241">
        <v>4.2</v>
      </c>
      <c r="Q421" s="241">
        <v>2.8</v>
      </c>
      <c r="R421" s="241">
        <v>2.1</v>
      </c>
      <c r="S421" s="241">
        <v>0.9</v>
      </c>
      <c r="T421" s="241">
        <v>0.6</v>
      </c>
      <c r="U421" s="241">
        <v>0</v>
      </c>
      <c r="V421" s="241">
        <v>-0.3</v>
      </c>
      <c r="W421" s="241">
        <v>-1.1000000000000001</v>
      </c>
      <c r="X421" s="241">
        <v>-0.5</v>
      </c>
      <c r="Y421" s="241">
        <v>-0.8</v>
      </c>
      <c r="Z421" s="235" t="str">
        <f t="shared" si="18"/>
        <v>Friday</v>
      </c>
      <c r="AA421" s="235" t="str">
        <f t="shared" si="19"/>
        <v>November</v>
      </c>
      <c r="AB421" s="235" t="s">
        <v>202</v>
      </c>
      <c r="AC421" s="242">
        <f t="shared" si="20"/>
        <v>5.5124999999999993</v>
      </c>
      <c r="AD421" s="235">
        <f>VLOOKUP(A421,'[5]Daily LDZ Demand'!$A$5:$B$4752,2,FALSE)</f>
        <v>8.58</v>
      </c>
    </row>
    <row r="422" spans="1:30" s="235" customFormat="1" x14ac:dyDescent="0.35">
      <c r="A422" s="240">
        <v>44886</v>
      </c>
      <c r="B422" s="241">
        <v>8.9</v>
      </c>
      <c r="C422" s="241">
        <v>9</v>
      </c>
      <c r="D422" s="241">
        <v>9.9</v>
      </c>
      <c r="E422" s="241">
        <v>9.5</v>
      </c>
      <c r="F422" s="241">
        <v>9.6</v>
      </c>
      <c r="G422" s="241">
        <v>10.200000000000001</v>
      </c>
      <c r="H422" s="241">
        <v>10.3</v>
      </c>
      <c r="I422" s="241">
        <v>9</v>
      </c>
      <c r="J422" s="241">
        <v>9.4</v>
      </c>
      <c r="K422" s="241">
        <v>9.7000000000000011</v>
      </c>
      <c r="L422" s="241">
        <v>8.5</v>
      </c>
      <c r="M422" s="241">
        <v>7.4</v>
      </c>
      <c r="N422" s="241">
        <v>6.6</v>
      </c>
      <c r="O422" s="241">
        <v>6.1</v>
      </c>
      <c r="P422" s="241">
        <v>6</v>
      </c>
      <c r="Q422" s="241">
        <v>5.5</v>
      </c>
      <c r="R422" s="241">
        <v>5.2</v>
      </c>
      <c r="S422" s="241">
        <v>4.7</v>
      </c>
      <c r="T422" s="241">
        <v>5.3</v>
      </c>
      <c r="U422" s="241">
        <v>5.6</v>
      </c>
      <c r="V422" s="241">
        <v>5.2</v>
      </c>
      <c r="W422" s="241">
        <v>6.3</v>
      </c>
      <c r="X422" s="241">
        <v>6.7</v>
      </c>
      <c r="Y422" s="241">
        <v>6.9</v>
      </c>
      <c r="Z422" s="235" t="str">
        <f t="shared" si="18"/>
        <v>Monday</v>
      </c>
      <c r="AA422" s="235" t="str">
        <f t="shared" si="19"/>
        <v>November</v>
      </c>
      <c r="AB422" s="235" t="s">
        <v>202</v>
      </c>
      <c r="AC422" s="242">
        <f t="shared" si="20"/>
        <v>7.5625</v>
      </c>
      <c r="AD422" s="235">
        <f>VLOOKUP(A422,'[5]Daily LDZ Demand'!$A$5:$B$4752,2,FALSE)</f>
        <v>10.119999999999999</v>
      </c>
    </row>
    <row r="423" spans="1:30" s="235" customFormat="1" x14ac:dyDescent="0.35">
      <c r="A423" s="240">
        <v>44887</v>
      </c>
      <c r="B423" s="241">
        <v>7.1</v>
      </c>
      <c r="C423" s="241">
        <v>7.2</v>
      </c>
      <c r="D423" s="241">
        <v>7.3</v>
      </c>
      <c r="E423" s="241">
        <v>8</v>
      </c>
      <c r="F423" s="241">
        <v>8.4</v>
      </c>
      <c r="G423" s="241">
        <v>9.8000000000000007</v>
      </c>
      <c r="H423" s="241">
        <v>9.9</v>
      </c>
      <c r="I423" s="241">
        <v>10.1</v>
      </c>
      <c r="J423" s="241">
        <v>9.4</v>
      </c>
      <c r="K423" s="241">
        <v>9.2000000000000011</v>
      </c>
      <c r="L423" s="241">
        <v>9.5</v>
      </c>
      <c r="M423" s="241">
        <v>9.3000000000000007</v>
      </c>
      <c r="N423" s="241">
        <v>8.9</v>
      </c>
      <c r="O423" s="241">
        <v>6.8</v>
      </c>
      <c r="P423" s="241">
        <v>6</v>
      </c>
      <c r="Q423" s="241">
        <v>7</v>
      </c>
      <c r="R423" s="241">
        <v>8.1</v>
      </c>
      <c r="S423" s="241">
        <v>8</v>
      </c>
      <c r="T423" s="241">
        <v>5.4</v>
      </c>
      <c r="U423" s="241">
        <v>4</v>
      </c>
      <c r="V423" s="241">
        <v>7.7</v>
      </c>
      <c r="W423" s="241">
        <v>8.9</v>
      </c>
      <c r="X423" s="241">
        <v>10.200000000000001</v>
      </c>
      <c r="Y423" s="241">
        <v>10.6</v>
      </c>
      <c r="Z423" s="235" t="str">
        <f t="shared" si="18"/>
        <v>Tuesday</v>
      </c>
      <c r="AA423" s="235" t="str">
        <f t="shared" si="19"/>
        <v>November</v>
      </c>
      <c r="AB423" s="235" t="s">
        <v>202</v>
      </c>
      <c r="AC423" s="242">
        <f t="shared" si="20"/>
        <v>8.1999999999999993</v>
      </c>
      <c r="AD423" s="235">
        <f>VLOOKUP(A423,'[5]Daily LDZ Demand'!$A$5:$B$4752,2,FALSE)</f>
        <v>9.86</v>
      </c>
    </row>
    <row r="424" spans="1:30" s="235" customFormat="1" x14ac:dyDescent="0.35">
      <c r="A424" s="240">
        <v>44888</v>
      </c>
      <c r="B424" s="241">
        <v>11.6</v>
      </c>
      <c r="C424" s="241">
        <v>11.1</v>
      </c>
      <c r="D424" s="241">
        <v>10.200000000000001</v>
      </c>
      <c r="E424" s="241">
        <v>9.4</v>
      </c>
      <c r="F424" s="241">
        <v>10.200000000000001</v>
      </c>
      <c r="G424" s="241">
        <v>11.1</v>
      </c>
      <c r="H424" s="241">
        <v>11.9</v>
      </c>
      <c r="I424" s="241">
        <v>11.5</v>
      </c>
      <c r="J424" s="241">
        <v>11.7</v>
      </c>
      <c r="K424" s="241">
        <v>11.2</v>
      </c>
      <c r="L424" s="241">
        <v>11.2</v>
      </c>
      <c r="M424" s="241">
        <v>10.9</v>
      </c>
      <c r="N424" s="241">
        <v>9.7000000000000011</v>
      </c>
      <c r="O424" s="241">
        <v>9.9</v>
      </c>
      <c r="P424" s="241">
        <v>9.6</v>
      </c>
      <c r="Q424" s="241">
        <v>10.200000000000001</v>
      </c>
      <c r="R424" s="241">
        <v>9.8000000000000007</v>
      </c>
      <c r="S424" s="241">
        <v>8.3000000000000007</v>
      </c>
      <c r="T424" s="241">
        <v>8.1999999999999993</v>
      </c>
      <c r="U424" s="241">
        <v>8</v>
      </c>
      <c r="V424" s="241">
        <v>7.2</v>
      </c>
      <c r="W424" s="241">
        <v>7.8</v>
      </c>
      <c r="X424" s="241">
        <v>6.6</v>
      </c>
      <c r="Y424" s="241">
        <v>8.5</v>
      </c>
      <c r="Z424" s="235" t="str">
        <f t="shared" si="18"/>
        <v>Wednesday</v>
      </c>
      <c r="AA424" s="235" t="str">
        <f t="shared" si="19"/>
        <v>November</v>
      </c>
      <c r="AB424" s="235" t="s">
        <v>202</v>
      </c>
      <c r="AC424" s="242">
        <f t="shared" si="20"/>
        <v>9.8249999999999993</v>
      </c>
      <c r="AD424" s="235">
        <f>VLOOKUP(A424,'[5]Daily LDZ Demand'!$A$5:$B$4752,2,FALSE)</f>
        <v>9.2200000000000006</v>
      </c>
    </row>
    <row r="425" spans="1:30" s="235" customFormat="1" x14ac:dyDescent="0.35">
      <c r="A425" s="240">
        <v>44889</v>
      </c>
      <c r="B425" s="241">
        <v>8.8000000000000007</v>
      </c>
      <c r="C425" s="241">
        <v>10.200000000000001</v>
      </c>
      <c r="D425" s="241">
        <v>11.1</v>
      </c>
      <c r="E425" s="241">
        <v>12.1</v>
      </c>
      <c r="F425" s="241">
        <v>12.5</v>
      </c>
      <c r="G425" s="241">
        <v>12.9</v>
      </c>
      <c r="H425" s="241">
        <v>13.2</v>
      </c>
      <c r="I425" s="241">
        <v>11.2</v>
      </c>
      <c r="J425" s="241">
        <v>11.2</v>
      </c>
      <c r="K425" s="241">
        <v>11.3</v>
      </c>
      <c r="L425" s="241">
        <v>10.3</v>
      </c>
      <c r="M425" s="241">
        <v>10.1</v>
      </c>
      <c r="N425" s="241">
        <v>10.1</v>
      </c>
      <c r="O425" s="241">
        <v>9.1</v>
      </c>
      <c r="P425" s="241">
        <v>10.4</v>
      </c>
      <c r="Q425" s="241">
        <v>9.9</v>
      </c>
      <c r="R425" s="241">
        <v>9.9</v>
      </c>
      <c r="S425" s="241">
        <v>10.4</v>
      </c>
      <c r="T425" s="241">
        <v>10.1</v>
      </c>
      <c r="U425" s="241">
        <v>9.9</v>
      </c>
      <c r="V425" s="241">
        <v>9.7000000000000011</v>
      </c>
      <c r="W425" s="241">
        <v>9.3000000000000007</v>
      </c>
      <c r="X425" s="241">
        <v>8.9</v>
      </c>
      <c r="Y425" s="241">
        <v>8.7000000000000011</v>
      </c>
      <c r="Z425" s="235" t="str">
        <f t="shared" si="18"/>
        <v>Thursday</v>
      </c>
      <c r="AA425" s="235" t="str">
        <f t="shared" si="19"/>
        <v>November</v>
      </c>
      <c r="AB425" s="235" t="s">
        <v>202</v>
      </c>
      <c r="AC425" s="242">
        <f t="shared" si="20"/>
        <v>10.470833333333333</v>
      </c>
      <c r="AD425" s="235">
        <f>VLOOKUP(A425,'[5]Daily LDZ Demand'!$A$5:$B$4752,2,FALSE)</f>
        <v>9.5399999999999991</v>
      </c>
    </row>
    <row r="426" spans="1:30" s="235" customFormat="1" x14ac:dyDescent="0.35">
      <c r="A426" s="240">
        <v>44890</v>
      </c>
      <c r="B426" s="241">
        <v>7.5</v>
      </c>
      <c r="C426" s="241">
        <v>7.6</v>
      </c>
      <c r="D426" s="241">
        <v>7.6</v>
      </c>
      <c r="E426" s="241">
        <v>7.7</v>
      </c>
      <c r="F426" s="241">
        <v>9.4</v>
      </c>
      <c r="G426" s="241">
        <v>10.9</v>
      </c>
      <c r="H426" s="241">
        <v>12</v>
      </c>
      <c r="I426" s="241">
        <v>12.6</v>
      </c>
      <c r="J426" s="241">
        <v>12.9</v>
      </c>
      <c r="K426" s="241">
        <v>12.5</v>
      </c>
      <c r="L426" s="241">
        <v>9.9</v>
      </c>
      <c r="M426" s="241">
        <v>10.200000000000001</v>
      </c>
      <c r="N426" s="241">
        <v>6.9</v>
      </c>
      <c r="O426" s="241">
        <v>6.8</v>
      </c>
      <c r="P426" s="241">
        <v>6.9</v>
      </c>
      <c r="Q426" s="241">
        <v>7</v>
      </c>
      <c r="R426" s="241">
        <v>8.1</v>
      </c>
      <c r="S426" s="241">
        <v>9</v>
      </c>
      <c r="T426" s="241">
        <v>8.5</v>
      </c>
      <c r="U426" s="241">
        <v>9.3000000000000007</v>
      </c>
      <c r="V426" s="241">
        <v>9.2000000000000011</v>
      </c>
      <c r="W426" s="241">
        <v>8.7000000000000011</v>
      </c>
      <c r="X426" s="241">
        <v>7.7</v>
      </c>
      <c r="Y426" s="241">
        <v>8</v>
      </c>
      <c r="Z426" s="235" t="str">
        <f t="shared" si="18"/>
        <v>Friday</v>
      </c>
      <c r="AA426" s="235" t="str">
        <f t="shared" si="19"/>
        <v>November</v>
      </c>
      <c r="AB426" s="235" t="s">
        <v>202</v>
      </c>
      <c r="AC426" s="242">
        <f t="shared" si="20"/>
        <v>9.0374999999999996</v>
      </c>
      <c r="AD426" s="235">
        <f>VLOOKUP(A426,'[5]Daily LDZ Demand'!$A$5:$B$4752,2,FALSE)</f>
        <v>8.7100000000000009</v>
      </c>
    </row>
    <row r="427" spans="1:30" s="235" customFormat="1" x14ac:dyDescent="0.35">
      <c r="A427" s="240">
        <v>44893</v>
      </c>
      <c r="B427" s="241">
        <v>6.9</v>
      </c>
      <c r="C427" s="241">
        <v>7.2</v>
      </c>
      <c r="D427" s="241">
        <v>5.4</v>
      </c>
      <c r="E427" s="241">
        <v>7.2</v>
      </c>
      <c r="F427" s="241">
        <v>9.1</v>
      </c>
      <c r="G427" s="241">
        <v>10.200000000000001</v>
      </c>
      <c r="H427" s="241">
        <v>10</v>
      </c>
      <c r="I427" s="241">
        <v>9.9</v>
      </c>
      <c r="J427" s="241">
        <v>10.200000000000001</v>
      </c>
      <c r="K427" s="241">
        <v>9.7000000000000011</v>
      </c>
      <c r="L427" s="241">
        <v>8.1999999999999993</v>
      </c>
      <c r="M427" s="241">
        <v>7.6</v>
      </c>
      <c r="N427" s="241">
        <v>7</v>
      </c>
      <c r="O427" s="241">
        <v>6.7</v>
      </c>
      <c r="P427" s="241">
        <v>4.9000000000000004</v>
      </c>
      <c r="Q427" s="241">
        <v>5.1000000000000005</v>
      </c>
      <c r="R427" s="241">
        <v>3</v>
      </c>
      <c r="S427" s="241">
        <v>3.3</v>
      </c>
      <c r="T427" s="241">
        <v>0.9</v>
      </c>
      <c r="U427" s="241">
        <v>1</v>
      </c>
      <c r="V427" s="241">
        <v>1.1000000000000001</v>
      </c>
      <c r="W427" s="241">
        <v>0.3</v>
      </c>
      <c r="X427" s="241">
        <v>0.7</v>
      </c>
      <c r="Y427" s="241">
        <v>1.3</v>
      </c>
      <c r="Z427" s="235" t="str">
        <f t="shared" si="18"/>
        <v>Monday</v>
      </c>
      <c r="AA427" s="235" t="str">
        <f t="shared" si="19"/>
        <v>November</v>
      </c>
      <c r="AB427" s="235" t="s">
        <v>202</v>
      </c>
      <c r="AC427" s="242">
        <f t="shared" si="20"/>
        <v>5.7041666666666684</v>
      </c>
      <c r="AD427" s="235">
        <f>VLOOKUP(A427,'[5]Daily LDZ Demand'!$A$5:$B$4752,2,FALSE)</f>
        <v>9.66</v>
      </c>
    </row>
    <row r="428" spans="1:30" s="235" customFormat="1" x14ac:dyDescent="0.35">
      <c r="A428" s="240">
        <v>44894</v>
      </c>
      <c r="B428" s="241">
        <v>1.2</v>
      </c>
      <c r="C428" s="241">
        <v>0.3</v>
      </c>
      <c r="D428" s="241">
        <v>1.4</v>
      </c>
      <c r="E428" s="241">
        <v>2.2000000000000002</v>
      </c>
      <c r="F428" s="241">
        <v>3.9</v>
      </c>
      <c r="G428" s="241">
        <v>4.2</v>
      </c>
      <c r="H428" s="241">
        <v>4.4000000000000004</v>
      </c>
      <c r="I428" s="241">
        <v>4.6000000000000005</v>
      </c>
      <c r="J428" s="241">
        <v>4.8</v>
      </c>
      <c r="K428" s="241">
        <v>5</v>
      </c>
      <c r="L428" s="241">
        <v>4.7</v>
      </c>
      <c r="M428" s="241">
        <v>4.9000000000000004</v>
      </c>
      <c r="N428" s="241">
        <v>5.2</v>
      </c>
      <c r="O428" s="241">
        <v>5</v>
      </c>
      <c r="P428" s="241">
        <v>4.5</v>
      </c>
      <c r="Q428" s="241">
        <v>4.6000000000000005</v>
      </c>
      <c r="R428" s="241">
        <v>4.3</v>
      </c>
      <c r="S428" s="241">
        <v>4.7</v>
      </c>
      <c r="T428" s="241">
        <v>4.5</v>
      </c>
      <c r="U428" s="241">
        <v>3.9</v>
      </c>
      <c r="V428" s="241">
        <v>3.6</v>
      </c>
      <c r="W428" s="241">
        <v>3.9</v>
      </c>
      <c r="X428" s="241">
        <v>3.8</v>
      </c>
      <c r="Y428" s="241">
        <v>4</v>
      </c>
      <c r="Z428" s="235" t="str">
        <f t="shared" si="18"/>
        <v>Tuesday</v>
      </c>
      <c r="AA428" s="235" t="str">
        <f t="shared" si="19"/>
        <v>November</v>
      </c>
      <c r="AB428" s="235" t="s">
        <v>202</v>
      </c>
      <c r="AC428" s="242">
        <f t="shared" si="20"/>
        <v>3.9000000000000004</v>
      </c>
      <c r="AD428" s="235">
        <f>VLOOKUP(A428,'[5]Daily LDZ Demand'!$A$5:$B$4752,2,FALSE)</f>
        <v>11.25</v>
      </c>
    </row>
    <row r="429" spans="1:30" s="235" customFormat="1" x14ac:dyDescent="0.35">
      <c r="A429" s="240">
        <v>44895</v>
      </c>
      <c r="B429" s="241">
        <v>4.3</v>
      </c>
      <c r="C429" s="241">
        <v>3.4</v>
      </c>
      <c r="D429" s="241">
        <v>2.1</v>
      </c>
      <c r="E429" s="241">
        <v>2.1</v>
      </c>
      <c r="F429" s="241">
        <v>3.2</v>
      </c>
      <c r="G429" s="241">
        <v>4.7</v>
      </c>
      <c r="H429" s="241">
        <v>5.8</v>
      </c>
      <c r="I429" s="241">
        <v>7.2</v>
      </c>
      <c r="J429" s="241">
        <v>8</v>
      </c>
      <c r="K429" s="241">
        <v>8.4</v>
      </c>
      <c r="L429" s="241">
        <v>7.7</v>
      </c>
      <c r="M429" s="241">
        <v>6.7</v>
      </c>
      <c r="N429" s="241">
        <v>6.1</v>
      </c>
      <c r="O429" s="241">
        <v>6.6</v>
      </c>
      <c r="P429" s="241">
        <v>5.8</v>
      </c>
      <c r="Q429" s="241">
        <v>5.6</v>
      </c>
      <c r="R429" s="241">
        <v>4.4000000000000004</v>
      </c>
      <c r="S429" s="241">
        <v>3</v>
      </c>
      <c r="T429" s="241">
        <v>1</v>
      </c>
      <c r="U429" s="241">
        <v>0.6</v>
      </c>
      <c r="V429" s="241">
        <v>1.4</v>
      </c>
      <c r="W429" s="241">
        <v>0.6</v>
      </c>
      <c r="X429" s="241">
        <v>-0.2</v>
      </c>
      <c r="Y429" s="241">
        <v>0.3</v>
      </c>
      <c r="Z429" s="235" t="str">
        <f t="shared" si="18"/>
        <v>Wednesday</v>
      </c>
      <c r="AA429" s="235" t="str">
        <f t="shared" si="19"/>
        <v>November</v>
      </c>
      <c r="AB429" s="235" t="s">
        <v>202</v>
      </c>
      <c r="AC429" s="242">
        <f t="shared" si="20"/>
        <v>4.1166666666666663</v>
      </c>
      <c r="AD429" s="235">
        <f>VLOOKUP(A429,'[5]Daily LDZ Demand'!$A$5:$B$4752,2,FALSE)</f>
        <v>11.11</v>
      </c>
    </row>
    <row r="430" spans="1:30" s="235" customFormat="1" x14ac:dyDescent="0.35">
      <c r="A430" s="240">
        <v>44896</v>
      </c>
      <c r="B430" s="241">
        <v>1</v>
      </c>
      <c r="C430" s="241">
        <v>0.9</v>
      </c>
      <c r="D430" s="241">
        <v>0.5</v>
      </c>
      <c r="E430" s="241">
        <v>0.7</v>
      </c>
      <c r="F430" s="241">
        <v>1</v>
      </c>
      <c r="G430" s="241">
        <v>1.3</v>
      </c>
      <c r="H430" s="241">
        <v>1.9</v>
      </c>
      <c r="I430" s="241">
        <v>2.5</v>
      </c>
      <c r="J430" s="241">
        <v>2.8</v>
      </c>
      <c r="K430" s="241">
        <v>3</v>
      </c>
      <c r="L430" s="241">
        <v>3</v>
      </c>
      <c r="M430" s="241">
        <v>3.2</v>
      </c>
      <c r="N430" s="241">
        <v>2.9</v>
      </c>
      <c r="O430" s="241">
        <v>2.9</v>
      </c>
      <c r="P430" s="241">
        <v>2.7</v>
      </c>
      <c r="Q430" s="241">
        <v>2.4</v>
      </c>
      <c r="R430" s="241">
        <v>1.8</v>
      </c>
      <c r="S430" s="241">
        <v>1.1000000000000001</v>
      </c>
      <c r="T430" s="241">
        <v>0.5</v>
      </c>
      <c r="U430" s="241">
        <v>0.8</v>
      </c>
      <c r="V430" s="241">
        <v>1</v>
      </c>
      <c r="W430" s="241">
        <v>0.7</v>
      </c>
      <c r="X430" s="241">
        <v>0.7</v>
      </c>
      <c r="Y430" s="241">
        <v>0.7</v>
      </c>
      <c r="Z430" s="235" t="str">
        <f t="shared" si="18"/>
        <v>Thursday</v>
      </c>
      <c r="AA430" s="235" t="str">
        <f t="shared" si="19"/>
        <v>December</v>
      </c>
      <c r="AB430" s="235" t="s">
        <v>202</v>
      </c>
      <c r="AC430" s="242">
        <f t="shared" si="20"/>
        <v>1.6666666666666667</v>
      </c>
      <c r="AD430" s="235">
        <f>VLOOKUP(A430,'[5]Daily LDZ Demand'!$A$5:$B$4752,2,FALSE)</f>
        <v>11.93</v>
      </c>
    </row>
    <row r="431" spans="1:30" s="235" customFormat="1" x14ac:dyDescent="0.35">
      <c r="A431" s="240">
        <v>44897</v>
      </c>
      <c r="B431" s="241">
        <v>1</v>
      </c>
      <c r="C431" s="241">
        <v>0.9</v>
      </c>
      <c r="D431" s="241">
        <v>0.9</v>
      </c>
      <c r="E431" s="241">
        <v>0.9</v>
      </c>
      <c r="F431" s="241">
        <v>0.8</v>
      </c>
      <c r="G431" s="241">
        <v>1.3</v>
      </c>
      <c r="H431" s="241">
        <v>1.6</v>
      </c>
      <c r="I431" s="241">
        <v>2.2000000000000002</v>
      </c>
      <c r="J431" s="241">
        <v>3.2</v>
      </c>
      <c r="K431" s="241">
        <v>3.2</v>
      </c>
      <c r="L431" s="241">
        <v>4.3</v>
      </c>
      <c r="M431" s="241">
        <v>4.8</v>
      </c>
      <c r="N431" s="241">
        <v>4.2</v>
      </c>
      <c r="O431" s="241">
        <v>4.4000000000000004</v>
      </c>
      <c r="P431" s="241">
        <v>4.9000000000000004</v>
      </c>
      <c r="Q431" s="241">
        <v>4.6000000000000005</v>
      </c>
      <c r="R431" s="241">
        <v>4.4000000000000004</v>
      </c>
      <c r="S431" s="241">
        <v>4.5</v>
      </c>
      <c r="T431" s="241">
        <v>4.9000000000000004</v>
      </c>
      <c r="U431" s="241">
        <v>5</v>
      </c>
      <c r="V431" s="241">
        <v>4.6000000000000005</v>
      </c>
      <c r="W431" s="241">
        <v>4.4000000000000004</v>
      </c>
      <c r="X431" s="241">
        <v>4.9000000000000004</v>
      </c>
      <c r="Y431" s="241">
        <v>5.1000000000000005</v>
      </c>
      <c r="Z431" s="235" t="str">
        <f t="shared" si="18"/>
        <v>Friday</v>
      </c>
      <c r="AA431" s="235" t="str">
        <f t="shared" si="19"/>
        <v>December</v>
      </c>
      <c r="AB431" s="235" t="s">
        <v>202</v>
      </c>
      <c r="AC431" s="242">
        <f t="shared" si="20"/>
        <v>3.375</v>
      </c>
      <c r="AD431" s="235">
        <f>VLOOKUP(A431,'[5]Daily LDZ Demand'!$A$5:$B$4752,2,FALSE)</f>
        <v>12.36</v>
      </c>
    </row>
    <row r="432" spans="1:30" s="235" customFormat="1" x14ac:dyDescent="0.35">
      <c r="A432" s="240">
        <v>44900</v>
      </c>
      <c r="B432" s="241">
        <v>4.4000000000000004</v>
      </c>
      <c r="C432" s="241">
        <v>4.5</v>
      </c>
      <c r="D432" s="241">
        <v>4.6000000000000005</v>
      </c>
      <c r="E432" s="241">
        <v>4.8</v>
      </c>
      <c r="F432" s="241">
        <v>5.2</v>
      </c>
      <c r="G432" s="241">
        <v>5.4</v>
      </c>
      <c r="H432" s="241">
        <v>6.5</v>
      </c>
      <c r="I432" s="241">
        <v>7.1</v>
      </c>
      <c r="J432" s="241">
        <v>7.4</v>
      </c>
      <c r="K432" s="241">
        <v>7.4</v>
      </c>
      <c r="L432" s="241">
        <v>7.1</v>
      </c>
      <c r="M432" s="241">
        <v>7.2</v>
      </c>
      <c r="N432" s="241">
        <v>7</v>
      </c>
      <c r="O432" s="241">
        <v>6.7</v>
      </c>
      <c r="P432" s="241">
        <v>6.6</v>
      </c>
      <c r="Q432" s="241">
        <v>6.3</v>
      </c>
      <c r="R432" s="241">
        <v>5.4</v>
      </c>
      <c r="S432" s="241">
        <v>6.2</v>
      </c>
      <c r="T432" s="241">
        <v>6.1</v>
      </c>
      <c r="U432" s="241">
        <v>6</v>
      </c>
      <c r="V432" s="241">
        <v>5.9</v>
      </c>
      <c r="W432" s="241">
        <v>5.7</v>
      </c>
      <c r="X432" s="241">
        <v>5.6</v>
      </c>
      <c r="Y432" s="241">
        <v>5.4</v>
      </c>
      <c r="Z432" s="235" t="str">
        <f t="shared" si="18"/>
        <v>Monday</v>
      </c>
      <c r="AA432" s="235" t="str">
        <f t="shared" si="19"/>
        <v>December</v>
      </c>
      <c r="AB432" s="235" t="s">
        <v>202</v>
      </c>
      <c r="AC432" s="242">
        <f t="shared" si="20"/>
        <v>6.020833333333333</v>
      </c>
      <c r="AD432" s="235">
        <f>VLOOKUP(A432,'[5]Daily LDZ Demand'!$A$5:$B$4752,2,FALSE)</f>
        <v>12.035</v>
      </c>
    </row>
    <row r="433" spans="1:30" s="235" customFormat="1" x14ac:dyDescent="0.35">
      <c r="A433" s="240">
        <v>44901</v>
      </c>
      <c r="B433" s="241">
        <v>5.2</v>
      </c>
      <c r="C433" s="241">
        <v>5.1000000000000005</v>
      </c>
      <c r="D433" s="241">
        <v>5.2</v>
      </c>
      <c r="E433" s="241">
        <v>5.2</v>
      </c>
      <c r="F433" s="241">
        <v>5.4</v>
      </c>
      <c r="G433" s="241">
        <v>5.7</v>
      </c>
      <c r="H433" s="241">
        <v>6.2</v>
      </c>
      <c r="I433" s="241">
        <v>6</v>
      </c>
      <c r="J433" s="241">
        <v>5.6</v>
      </c>
      <c r="K433" s="241">
        <v>6</v>
      </c>
      <c r="L433" s="241">
        <v>3.7</v>
      </c>
      <c r="M433" s="241">
        <v>4.2</v>
      </c>
      <c r="N433" s="241">
        <v>4.0999999999999996</v>
      </c>
      <c r="O433" s="241">
        <v>4.5</v>
      </c>
      <c r="P433" s="241">
        <v>4.0999999999999996</v>
      </c>
      <c r="Q433" s="241">
        <v>4.4000000000000004</v>
      </c>
      <c r="R433" s="241">
        <v>3.9</v>
      </c>
      <c r="S433" s="241">
        <v>4.7</v>
      </c>
      <c r="T433" s="241">
        <v>4.3</v>
      </c>
      <c r="U433" s="241">
        <v>2.9</v>
      </c>
      <c r="V433" s="241">
        <v>1.5</v>
      </c>
      <c r="W433" s="241">
        <v>1.5</v>
      </c>
      <c r="X433" s="241">
        <v>0.7</v>
      </c>
      <c r="Y433" s="241">
        <v>-1.5</v>
      </c>
      <c r="Z433" s="235" t="str">
        <f t="shared" si="18"/>
        <v>Tuesday</v>
      </c>
      <c r="AA433" s="235" t="str">
        <f t="shared" si="19"/>
        <v>December</v>
      </c>
      <c r="AB433" s="235" t="s">
        <v>202</v>
      </c>
      <c r="AC433" s="242">
        <f t="shared" si="20"/>
        <v>4.1083333333333343</v>
      </c>
      <c r="AD433" s="235">
        <f>VLOOKUP(A433,'[5]Daily LDZ Demand'!$A$5:$B$4752,2,FALSE)</f>
        <v>12.15</v>
      </c>
    </row>
    <row r="434" spans="1:30" s="235" customFormat="1" x14ac:dyDescent="0.35">
      <c r="A434" s="240">
        <v>44902</v>
      </c>
      <c r="B434" s="241">
        <v>-2</v>
      </c>
      <c r="C434" s="241">
        <v>-2.6</v>
      </c>
      <c r="D434" s="241">
        <v>-3.4</v>
      </c>
      <c r="E434" s="241">
        <v>-2.6</v>
      </c>
      <c r="F434" s="241">
        <v>-0.4</v>
      </c>
      <c r="G434" s="241">
        <v>2.7</v>
      </c>
      <c r="H434" s="241">
        <v>4.3</v>
      </c>
      <c r="I434" s="241">
        <v>5.5</v>
      </c>
      <c r="J434" s="241">
        <v>5.6</v>
      </c>
      <c r="K434" s="241">
        <v>5.1000000000000005</v>
      </c>
      <c r="L434" s="241">
        <v>4.8</v>
      </c>
      <c r="M434" s="241">
        <v>4</v>
      </c>
      <c r="N434" s="241">
        <v>2</v>
      </c>
      <c r="O434" s="241">
        <v>-0.2</v>
      </c>
      <c r="P434" s="241">
        <v>-1.8</v>
      </c>
      <c r="Q434" s="241">
        <v>-1.6</v>
      </c>
      <c r="R434" s="241">
        <v>-2.9</v>
      </c>
      <c r="S434" s="241">
        <v>-4.0999999999999996</v>
      </c>
      <c r="T434" s="241">
        <v>-3.8</v>
      </c>
      <c r="U434" s="241">
        <v>-3.7</v>
      </c>
      <c r="V434" s="241">
        <v>-4.0999999999999996</v>
      </c>
      <c r="W434" s="241">
        <v>-5.2</v>
      </c>
      <c r="X434" s="241">
        <v>-5</v>
      </c>
      <c r="Y434" s="241">
        <v>-5.6</v>
      </c>
      <c r="Z434" s="235" t="str">
        <f t="shared" si="18"/>
        <v>Wednesday</v>
      </c>
      <c r="AA434" s="235" t="str">
        <f t="shared" si="19"/>
        <v>December</v>
      </c>
      <c r="AB434" s="235" t="s">
        <v>202</v>
      </c>
      <c r="AC434" s="242">
        <f t="shared" si="20"/>
        <v>-0.62499999999999989</v>
      </c>
      <c r="AD434" s="235">
        <f>VLOOKUP(A434,'[5]Daily LDZ Demand'!$A$5:$B$4752,2,FALSE)</f>
        <v>13.528</v>
      </c>
    </row>
    <row r="435" spans="1:30" s="235" customFormat="1" x14ac:dyDescent="0.35">
      <c r="A435" s="240">
        <v>44903</v>
      </c>
      <c r="B435" s="241">
        <v>-5.9</v>
      </c>
      <c r="C435" s="241">
        <v>-5.4</v>
      </c>
      <c r="D435" s="241">
        <v>-4.8</v>
      </c>
      <c r="E435" s="241">
        <v>-3.2</v>
      </c>
      <c r="F435" s="241">
        <v>-2.3000000000000003</v>
      </c>
      <c r="G435" s="241">
        <v>0.7</v>
      </c>
      <c r="H435" s="241">
        <v>1.8</v>
      </c>
      <c r="I435" s="241">
        <v>3.5</v>
      </c>
      <c r="J435" s="241">
        <v>3.7</v>
      </c>
      <c r="K435" s="241">
        <v>3.9</v>
      </c>
      <c r="L435" s="241">
        <v>2.6</v>
      </c>
      <c r="M435" s="241">
        <v>0.8</v>
      </c>
      <c r="N435" s="241">
        <v>0.4</v>
      </c>
      <c r="O435" s="241">
        <v>-0.3</v>
      </c>
      <c r="P435" s="241">
        <v>-0.3</v>
      </c>
      <c r="Q435" s="241">
        <v>-1</v>
      </c>
      <c r="R435" s="241">
        <v>-1</v>
      </c>
      <c r="S435" s="241">
        <v>-3.2</v>
      </c>
      <c r="T435" s="241">
        <v>-3.7</v>
      </c>
      <c r="U435" s="241">
        <v>-3.6</v>
      </c>
      <c r="V435" s="241">
        <v>-4.4000000000000004</v>
      </c>
      <c r="W435" s="241">
        <v>-5.3</v>
      </c>
      <c r="X435" s="241">
        <v>-5.8</v>
      </c>
      <c r="Y435" s="241">
        <v>-6.3</v>
      </c>
      <c r="Z435" s="235" t="str">
        <f t="shared" si="18"/>
        <v>Thursday</v>
      </c>
      <c r="AA435" s="235" t="str">
        <f t="shared" si="19"/>
        <v>December</v>
      </c>
      <c r="AB435" s="235" t="s">
        <v>202</v>
      </c>
      <c r="AC435" s="242">
        <f t="shared" si="20"/>
        <v>-1.6291666666666667</v>
      </c>
      <c r="AD435" s="235">
        <f>VLOOKUP(A435,'[5]Daily LDZ Demand'!$A$5:$B$4752,2,FALSE)</f>
        <v>14.602</v>
      </c>
    </row>
    <row r="436" spans="1:30" s="235" customFormat="1" x14ac:dyDescent="0.35">
      <c r="A436" s="240">
        <v>44904</v>
      </c>
      <c r="B436" s="241">
        <v>-6.8</v>
      </c>
      <c r="C436" s="241">
        <v>-5.4</v>
      </c>
      <c r="D436" s="241">
        <v>-3.2</v>
      </c>
      <c r="E436" s="241">
        <v>-2.8</v>
      </c>
      <c r="F436" s="241">
        <v>-1.7</v>
      </c>
      <c r="G436" s="241">
        <v>0.8</v>
      </c>
      <c r="H436" s="241">
        <v>2.2000000000000002</v>
      </c>
      <c r="I436" s="241">
        <v>2.8</v>
      </c>
      <c r="J436" s="241">
        <v>3.2</v>
      </c>
      <c r="K436" s="241">
        <v>3</v>
      </c>
      <c r="L436" s="241">
        <v>1.5</v>
      </c>
      <c r="M436" s="241">
        <v>0.5</v>
      </c>
      <c r="N436" s="241">
        <v>-2</v>
      </c>
      <c r="O436" s="241">
        <v>-3.2</v>
      </c>
      <c r="P436" s="241">
        <v>-4.0999999999999996</v>
      </c>
      <c r="Q436" s="241">
        <v>-4.5</v>
      </c>
      <c r="R436" s="241">
        <v>-5.5</v>
      </c>
      <c r="S436" s="241">
        <v>-5.2</v>
      </c>
      <c r="T436" s="241">
        <v>-5.7</v>
      </c>
      <c r="U436" s="241">
        <v>-5.8</v>
      </c>
      <c r="V436" s="241">
        <v>-5.8</v>
      </c>
      <c r="W436" s="241">
        <v>-6</v>
      </c>
      <c r="X436" s="241">
        <v>-6.1</v>
      </c>
      <c r="Y436" s="241">
        <v>-6.9</v>
      </c>
      <c r="Z436" s="235" t="str">
        <f t="shared" si="18"/>
        <v>Friday</v>
      </c>
      <c r="AA436" s="235" t="str">
        <f t="shared" si="19"/>
        <v>December</v>
      </c>
      <c r="AB436" s="235" t="s">
        <v>202</v>
      </c>
      <c r="AC436" s="242">
        <f t="shared" si="20"/>
        <v>-2.7791666666666663</v>
      </c>
      <c r="AD436" s="235">
        <f>VLOOKUP(A436,'[5]Daily LDZ Demand'!$A$5:$B$4752,2,FALSE)</f>
        <v>15.265000000000001</v>
      </c>
    </row>
    <row r="437" spans="1:30" s="235" customFormat="1" x14ac:dyDescent="0.35">
      <c r="A437" s="240">
        <v>44907</v>
      </c>
      <c r="B437" s="241">
        <v>-0.6</v>
      </c>
      <c r="C437" s="241">
        <v>-0.7</v>
      </c>
      <c r="D437" s="241">
        <v>-1</v>
      </c>
      <c r="E437" s="241">
        <v>-1.1000000000000001</v>
      </c>
      <c r="F437" s="241">
        <v>-1.3</v>
      </c>
      <c r="G437" s="241">
        <v>-1.5</v>
      </c>
      <c r="H437" s="241">
        <v>-0.9</v>
      </c>
      <c r="I437" s="241">
        <v>-0.3</v>
      </c>
      <c r="J437" s="241">
        <v>-0.4</v>
      </c>
      <c r="K437" s="241">
        <v>-0.4</v>
      </c>
      <c r="L437" s="241">
        <v>-0.5</v>
      </c>
      <c r="M437" s="241">
        <v>-0.8</v>
      </c>
      <c r="N437" s="241">
        <v>-0.7</v>
      </c>
      <c r="O437" s="241">
        <v>-0.8</v>
      </c>
      <c r="P437" s="241">
        <v>-0.7</v>
      </c>
      <c r="Q437" s="241">
        <v>-0.5</v>
      </c>
      <c r="R437" s="241">
        <v>-0.5</v>
      </c>
      <c r="S437" s="241">
        <v>-0.8</v>
      </c>
      <c r="T437" s="241">
        <v>-2.1</v>
      </c>
      <c r="U437" s="241">
        <v>-2.1</v>
      </c>
      <c r="V437" s="241">
        <v>-1.4</v>
      </c>
      <c r="W437" s="241">
        <v>-1.9</v>
      </c>
      <c r="X437" s="241">
        <v>-2.2000000000000002</v>
      </c>
      <c r="Y437" s="241">
        <v>-2.1</v>
      </c>
      <c r="Z437" s="235" t="str">
        <f t="shared" si="18"/>
        <v>Monday</v>
      </c>
      <c r="AA437" s="235" t="str">
        <f t="shared" si="19"/>
        <v>December</v>
      </c>
      <c r="AB437" s="235" t="s">
        <v>202</v>
      </c>
      <c r="AC437" s="242">
        <f t="shared" si="20"/>
        <v>-1.0541666666666667</v>
      </c>
      <c r="AD437" s="235">
        <f>VLOOKUP(A437,'[5]Daily LDZ Demand'!$A$5:$B$4752,2,FALSE)</f>
        <v>16.373999999999999</v>
      </c>
    </row>
    <row r="438" spans="1:30" s="235" customFormat="1" x14ac:dyDescent="0.35">
      <c r="A438" s="240">
        <v>44908</v>
      </c>
      <c r="B438" s="241">
        <v>-1.4</v>
      </c>
      <c r="C438" s="241">
        <v>-1.4</v>
      </c>
      <c r="D438" s="241">
        <v>-0.6</v>
      </c>
      <c r="E438" s="241">
        <v>-0.1</v>
      </c>
      <c r="F438" s="241">
        <v>0.5</v>
      </c>
      <c r="G438" s="241">
        <v>1.1000000000000001</v>
      </c>
      <c r="H438" s="241">
        <v>1.5</v>
      </c>
      <c r="I438" s="241">
        <v>2.1</v>
      </c>
      <c r="J438" s="241">
        <v>2</v>
      </c>
      <c r="K438" s="241">
        <v>1.9</v>
      </c>
      <c r="L438" s="241">
        <v>1.1000000000000001</v>
      </c>
      <c r="M438" s="241">
        <v>0.6</v>
      </c>
      <c r="N438" s="241">
        <v>0.3</v>
      </c>
      <c r="O438" s="241">
        <v>0.3</v>
      </c>
      <c r="P438" s="241">
        <v>0</v>
      </c>
      <c r="Q438" s="241">
        <v>0</v>
      </c>
      <c r="R438" s="241">
        <v>-0.2</v>
      </c>
      <c r="S438" s="241">
        <v>-0.5</v>
      </c>
      <c r="T438" s="241">
        <v>-1</v>
      </c>
      <c r="U438" s="241">
        <v>-1.3</v>
      </c>
      <c r="V438" s="241">
        <v>-1</v>
      </c>
      <c r="W438" s="241">
        <v>-1.1000000000000001</v>
      </c>
      <c r="X438" s="241">
        <v>-0.8</v>
      </c>
      <c r="Y438" s="241">
        <v>-1.4</v>
      </c>
      <c r="Z438" s="235" t="str">
        <f t="shared" si="18"/>
        <v>Tuesday</v>
      </c>
      <c r="AA438" s="235" t="str">
        <f t="shared" si="19"/>
        <v>December</v>
      </c>
      <c r="AB438" s="235" t="s">
        <v>202</v>
      </c>
      <c r="AC438" s="242">
        <f t="shared" si="20"/>
        <v>2.4999999999999939E-2</v>
      </c>
      <c r="AD438" s="235">
        <f>VLOOKUP(A438,'[5]Daily LDZ Demand'!$A$5:$B$4752,2,FALSE)</f>
        <v>16.184000000000001</v>
      </c>
    </row>
    <row r="439" spans="1:30" s="235" customFormat="1" x14ac:dyDescent="0.35">
      <c r="A439" s="240">
        <v>44909</v>
      </c>
      <c r="B439" s="241">
        <v>-2</v>
      </c>
      <c r="C439" s="241">
        <v>-2</v>
      </c>
      <c r="D439" s="241">
        <v>-2</v>
      </c>
      <c r="E439" s="241">
        <v>-1.3</v>
      </c>
      <c r="F439" s="241">
        <v>-0.8</v>
      </c>
      <c r="G439" s="241">
        <v>-0.7</v>
      </c>
      <c r="H439" s="241">
        <v>0</v>
      </c>
      <c r="I439" s="241">
        <v>0.4</v>
      </c>
      <c r="J439" s="241">
        <v>0.7</v>
      </c>
      <c r="K439" s="241">
        <v>0.1</v>
      </c>
      <c r="L439" s="241">
        <v>-1</v>
      </c>
      <c r="M439" s="241">
        <v>-0.9</v>
      </c>
      <c r="N439" s="241">
        <v>-0.2</v>
      </c>
      <c r="O439" s="241">
        <v>-0.7</v>
      </c>
      <c r="P439" s="241">
        <v>-1.6</v>
      </c>
      <c r="Q439" s="241">
        <v>-2.3000000000000003</v>
      </c>
      <c r="R439" s="241">
        <v>-2.8</v>
      </c>
      <c r="S439" s="241">
        <v>-3.9</v>
      </c>
      <c r="T439" s="241">
        <v>-5.5</v>
      </c>
      <c r="U439" s="241">
        <v>-4.5</v>
      </c>
      <c r="V439" s="241">
        <v>-5.9</v>
      </c>
      <c r="W439" s="241">
        <v>-7</v>
      </c>
      <c r="X439" s="241">
        <v>-7.4</v>
      </c>
      <c r="Y439" s="241">
        <v>-7.3</v>
      </c>
      <c r="Z439" s="235" t="str">
        <f t="shared" si="18"/>
        <v>Wednesday</v>
      </c>
      <c r="AA439" s="235" t="str">
        <f t="shared" si="19"/>
        <v>December</v>
      </c>
      <c r="AB439" s="235" t="s">
        <v>202</v>
      </c>
      <c r="AC439" s="242">
        <f t="shared" si="20"/>
        <v>-2.4416666666666664</v>
      </c>
      <c r="AD439" s="235">
        <f>VLOOKUP(A439,'[5]Daily LDZ Demand'!$A$5:$B$4752,2,FALSE)</f>
        <v>17.233000000000001</v>
      </c>
    </row>
    <row r="440" spans="1:30" s="235" customFormat="1" x14ac:dyDescent="0.35">
      <c r="A440" s="240">
        <v>44910</v>
      </c>
      <c r="B440" s="241">
        <v>-7.4</v>
      </c>
      <c r="C440" s="241">
        <v>-8.6</v>
      </c>
      <c r="D440" s="241">
        <v>-8.8000000000000007</v>
      </c>
      <c r="E440" s="241">
        <v>-8.6</v>
      </c>
      <c r="F440" s="241">
        <v>-5.2</v>
      </c>
      <c r="G440" s="241">
        <v>-2.9</v>
      </c>
      <c r="H440" s="241">
        <v>-1.1000000000000001</v>
      </c>
      <c r="I440" s="241">
        <v>0</v>
      </c>
      <c r="J440" s="241">
        <v>1.2</v>
      </c>
      <c r="K440" s="241">
        <v>1.7</v>
      </c>
      <c r="L440" s="241">
        <v>0.4</v>
      </c>
      <c r="M440" s="241">
        <v>-1.4</v>
      </c>
      <c r="N440" s="241">
        <v>-2.9</v>
      </c>
      <c r="O440" s="241">
        <v>-4</v>
      </c>
      <c r="P440" s="241">
        <v>-5.2</v>
      </c>
      <c r="Q440" s="241">
        <v>-4.4000000000000004</v>
      </c>
      <c r="R440" s="241">
        <v>-6.4</v>
      </c>
      <c r="S440" s="241">
        <v>-6.9</v>
      </c>
      <c r="T440" s="241">
        <v>-7.2</v>
      </c>
      <c r="U440" s="241">
        <v>-7.4</v>
      </c>
      <c r="V440" s="241">
        <v>-8</v>
      </c>
      <c r="W440" s="241">
        <v>-8.5</v>
      </c>
      <c r="X440" s="241">
        <v>-8</v>
      </c>
      <c r="Y440" s="241">
        <v>-8.8000000000000007</v>
      </c>
      <c r="Z440" s="235" t="str">
        <f t="shared" si="18"/>
        <v>Thursday</v>
      </c>
      <c r="AA440" s="235" t="str">
        <f t="shared" si="19"/>
        <v>December</v>
      </c>
      <c r="AB440" s="235" t="s">
        <v>202</v>
      </c>
      <c r="AC440" s="242">
        <f t="shared" si="20"/>
        <v>-4.9333333333333336</v>
      </c>
      <c r="AD440" s="235">
        <f>VLOOKUP(A440,'[5]Daily LDZ Demand'!$A$5:$B$4752,2,FALSE)</f>
        <v>17.716000000000001</v>
      </c>
    </row>
    <row r="441" spans="1:30" s="235" customFormat="1" x14ac:dyDescent="0.35">
      <c r="A441" s="240">
        <v>44911</v>
      </c>
      <c r="B441" s="241">
        <v>-8.1</v>
      </c>
      <c r="C441" s="241">
        <v>-8.6</v>
      </c>
      <c r="D441" s="241">
        <v>-8.7000000000000011</v>
      </c>
      <c r="E441" s="241">
        <v>-7.5</v>
      </c>
      <c r="F441" s="241">
        <v>-5.5</v>
      </c>
      <c r="G441" s="241">
        <v>-2.8</v>
      </c>
      <c r="H441" s="241">
        <v>-0.6</v>
      </c>
      <c r="I441" s="241">
        <v>0.7</v>
      </c>
      <c r="J441" s="241">
        <v>1.3</v>
      </c>
      <c r="K441" s="241">
        <v>1.1000000000000001</v>
      </c>
      <c r="L441" s="241">
        <v>0.2</v>
      </c>
      <c r="M441" s="241">
        <v>-2.2000000000000002</v>
      </c>
      <c r="N441" s="241">
        <v>-3.1</v>
      </c>
      <c r="O441" s="241">
        <v>-4.0999999999999996</v>
      </c>
      <c r="P441" s="241">
        <v>-4.9000000000000004</v>
      </c>
      <c r="Q441" s="241">
        <v>-4</v>
      </c>
      <c r="R441" s="241">
        <v>-4.2</v>
      </c>
      <c r="S441" s="241">
        <v>-5.1000000000000005</v>
      </c>
      <c r="T441" s="241">
        <v>-4.5</v>
      </c>
      <c r="U441" s="241">
        <v>-5.2</v>
      </c>
      <c r="V441" s="241">
        <v>-4.6000000000000005</v>
      </c>
      <c r="W441" s="241">
        <v>-2.2000000000000002</v>
      </c>
      <c r="X441" s="241">
        <v>-2</v>
      </c>
      <c r="Y441" s="241">
        <v>-1.3</v>
      </c>
      <c r="Z441" s="235" t="str">
        <f t="shared" si="18"/>
        <v>Friday</v>
      </c>
      <c r="AA441" s="235" t="str">
        <f t="shared" si="19"/>
        <v>December</v>
      </c>
      <c r="AB441" s="235" t="s">
        <v>202</v>
      </c>
      <c r="AC441" s="242">
        <f t="shared" si="20"/>
        <v>-3.5791666666666662</v>
      </c>
      <c r="AD441" s="235">
        <f>VLOOKUP(A441,'[5]Daily LDZ Demand'!$A$5:$B$4752,2,FALSE)</f>
        <v>17.257999999999999</v>
      </c>
    </row>
    <row r="442" spans="1:30" s="235" customFormat="1" x14ac:dyDescent="0.35">
      <c r="A442" s="240">
        <v>44914</v>
      </c>
      <c r="B442" s="241">
        <v>13.1</v>
      </c>
      <c r="C442" s="241">
        <v>12.9</v>
      </c>
      <c r="D442" s="241">
        <v>12.7</v>
      </c>
      <c r="E442" s="241">
        <v>12.6</v>
      </c>
      <c r="F442" s="241">
        <v>12.9</v>
      </c>
      <c r="G442" s="241">
        <v>12.7</v>
      </c>
      <c r="H442" s="241">
        <v>12.7</v>
      </c>
      <c r="I442" s="241">
        <v>13</v>
      </c>
      <c r="J442" s="241">
        <v>13.1</v>
      </c>
      <c r="K442" s="241">
        <v>13.4</v>
      </c>
      <c r="L442" s="241">
        <v>13.4</v>
      </c>
      <c r="M442" s="241">
        <v>13.5</v>
      </c>
      <c r="N442" s="241">
        <v>13.3</v>
      </c>
      <c r="O442" s="241">
        <v>13.3</v>
      </c>
      <c r="P442" s="241">
        <v>13.6</v>
      </c>
      <c r="Q442" s="241">
        <v>13.5</v>
      </c>
      <c r="R442" s="241">
        <v>13.2</v>
      </c>
      <c r="S442" s="241">
        <v>12.8</v>
      </c>
      <c r="T442" s="241">
        <v>13.1</v>
      </c>
      <c r="U442" s="241">
        <v>13.2</v>
      </c>
      <c r="V442" s="241">
        <v>13.1</v>
      </c>
      <c r="W442" s="241">
        <v>13</v>
      </c>
      <c r="X442" s="241">
        <v>8.7000000000000011</v>
      </c>
      <c r="Y442" s="241">
        <v>8.1999999999999993</v>
      </c>
      <c r="Z442" s="235" t="str">
        <f t="shared" si="18"/>
        <v>Monday</v>
      </c>
      <c r="AA442" s="235" t="str">
        <f t="shared" si="19"/>
        <v>December</v>
      </c>
      <c r="AB442" s="235" t="s">
        <v>202</v>
      </c>
      <c r="AC442" s="242">
        <f t="shared" si="20"/>
        <v>12.708333333333334</v>
      </c>
      <c r="AD442" s="235">
        <f>VLOOKUP(A442,'[5]Daily LDZ Demand'!$A$5:$B$4752,2,FALSE)</f>
        <v>8.99</v>
      </c>
    </row>
    <row r="443" spans="1:30" s="235" customFormat="1" x14ac:dyDescent="0.35">
      <c r="A443" s="240">
        <v>44915</v>
      </c>
      <c r="B443" s="241">
        <v>7.4</v>
      </c>
      <c r="C443" s="241">
        <v>6.7</v>
      </c>
      <c r="D443" s="241">
        <v>6.8</v>
      </c>
      <c r="E443" s="241">
        <v>6.9</v>
      </c>
      <c r="F443" s="241">
        <v>8.4</v>
      </c>
      <c r="G443" s="241">
        <v>9.9</v>
      </c>
      <c r="H443" s="241">
        <v>10.6</v>
      </c>
      <c r="I443" s="241">
        <v>11.2</v>
      </c>
      <c r="J443" s="241">
        <v>10.9</v>
      </c>
      <c r="K443" s="241">
        <v>9.9</v>
      </c>
      <c r="L443" s="241">
        <v>8.9</v>
      </c>
      <c r="M443" s="241">
        <v>6.6</v>
      </c>
      <c r="N443" s="241">
        <v>5.3</v>
      </c>
      <c r="O443" s="241">
        <v>5.9</v>
      </c>
      <c r="P443" s="241">
        <v>6.7</v>
      </c>
      <c r="Q443" s="241">
        <v>7.4</v>
      </c>
      <c r="R443" s="241">
        <v>7.3</v>
      </c>
      <c r="S443" s="241">
        <v>7.6</v>
      </c>
      <c r="T443" s="241">
        <v>7.8</v>
      </c>
      <c r="U443" s="241">
        <v>8.1999999999999993</v>
      </c>
      <c r="V443" s="241">
        <v>8.9</v>
      </c>
      <c r="W443" s="241">
        <v>8.1</v>
      </c>
      <c r="X443" s="241">
        <v>9.1</v>
      </c>
      <c r="Y443" s="241">
        <v>9.2000000000000011</v>
      </c>
      <c r="Z443" s="235" t="str">
        <f t="shared" si="18"/>
        <v>Tuesday</v>
      </c>
      <c r="AA443" s="235" t="str">
        <f t="shared" si="19"/>
        <v>December</v>
      </c>
      <c r="AB443" s="235" t="s">
        <v>202</v>
      </c>
      <c r="AC443" s="242">
        <f t="shared" si="20"/>
        <v>8.1541666666666668</v>
      </c>
      <c r="AD443" s="235">
        <f>VLOOKUP(A443,'[5]Daily LDZ Demand'!$A$5:$B$4752,2,FALSE)</f>
        <v>9.18</v>
      </c>
    </row>
    <row r="444" spans="1:30" s="235" customFormat="1" x14ac:dyDescent="0.35">
      <c r="A444" s="240">
        <v>44916</v>
      </c>
      <c r="B444" s="241">
        <v>9.5</v>
      </c>
      <c r="C444" s="241">
        <v>9.1</v>
      </c>
      <c r="D444" s="241">
        <v>9.3000000000000007</v>
      </c>
      <c r="E444" s="241">
        <v>9.4</v>
      </c>
      <c r="F444" s="241">
        <v>10.7</v>
      </c>
      <c r="G444" s="241">
        <v>11.6</v>
      </c>
      <c r="H444" s="241">
        <v>11.2</v>
      </c>
      <c r="I444" s="241">
        <v>12</v>
      </c>
      <c r="J444" s="241">
        <v>11.3</v>
      </c>
      <c r="K444" s="241">
        <v>10.8</v>
      </c>
      <c r="L444" s="241">
        <v>8.4</v>
      </c>
      <c r="M444" s="241">
        <v>6.7</v>
      </c>
      <c r="N444" s="241">
        <v>6.4</v>
      </c>
      <c r="O444" s="241">
        <v>5.5</v>
      </c>
      <c r="P444" s="241">
        <v>4.3</v>
      </c>
      <c r="Q444" s="241">
        <v>4.0999999999999996</v>
      </c>
      <c r="R444" s="241">
        <v>4</v>
      </c>
      <c r="S444" s="241">
        <v>4.8</v>
      </c>
      <c r="T444" s="241">
        <v>4.6000000000000005</v>
      </c>
      <c r="U444" s="241">
        <v>3.2</v>
      </c>
      <c r="V444" s="241">
        <v>3</v>
      </c>
      <c r="W444" s="241">
        <v>1.9</v>
      </c>
      <c r="X444" s="241">
        <v>4.9000000000000004</v>
      </c>
      <c r="Y444" s="241">
        <v>8.5</v>
      </c>
      <c r="Z444" s="235" t="str">
        <f t="shared" si="18"/>
        <v>Wednesday</v>
      </c>
      <c r="AA444" s="235" t="str">
        <f t="shared" si="19"/>
        <v>December</v>
      </c>
      <c r="AB444" s="235" t="s">
        <v>202</v>
      </c>
      <c r="AC444" s="242">
        <f t="shared" si="20"/>
        <v>7.3000000000000007</v>
      </c>
      <c r="AD444" s="235">
        <f>VLOOKUP(A444,'[5]Daily LDZ Demand'!$A$5:$B$4752,2,FALSE)</f>
        <v>9.5690000000000008</v>
      </c>
    </row>
    <row r="445" spans="1:30" s="235" customFormat="1" x14ac:dyDescent="0.35">
      <c r="A445" s="240">
        <v>44917</v>
      </c>
      <c r="B445" s="241">
        <v>8.9</v>
      </c>
      <c r="C445" s="241">
        <v>9.8000000000000007</v>
      </c>
      <c r="D445" s="241">
        <v>9.7000000000000011</v>
      </c>
      <c r="E445" s="241">
        <v>10.4</v>
      </c>
      <c r="F445" s="241">
        <v>11.1</v>
      </c>
      <c r="G445" s="241">
        <v>11.5</v>
      </c>
      <c r="H445" s="241">
        <v>12</v>
      </c>
      <c r="I445" s="241">
        <v>11.9</v>
      </c>
      <c r="J445" s="241">
        <v>12.2</v>
      </c>
      <c r="K445" s="241">
        <v>12.1</v>
      </c>
      <c r="L445" s="241">
        <v>11.9</v>
      </c>
      <c r="M445" s="241">
        <v>11</v>
      </c>
      <c r="N445" s="241">
        <v>10.7</v>
      </c>
      <c r="O445" s="241">
        <v>10.1</v>
      </c>
      <c r="P445" s="241">
        <v>10</v>
      </c>
      <c r="Q445" s="241">
        <v>10</v>
      </c>
      <c r="R445" s="241">
        <v>9.5</v>
      </c>
      <c r="S445" s="241">
        <v>9.3000000000000007</v>
      </c>
      <c r="T445" s="241">
        <v>9</v>
      </c>
      <c r="U445" s="241">
        <v>8.6</v>
      </c>
      <c r="V445" s="241">
        <v>8.5</v>
      </c>
      <c r="W445" s="241">
        <v>8.7000000000000011</v>
      </c>
      <c r="X445" s="241">
        <v>8.7000000000000011</v>
      </c>
      <c r="Y445" s="241">
        <v>8.7000000000000011</v>
      </c>
      <c r="Z445" s="235" t="str">
        <f t="shared" si="18"/>
        <v>Thursday</v>
      </c>
      <c r="AA445" s="235" t="str">
        <f t="shared" si="19"/>
        <v>December</v>
      </c>
      <c r="AB445" s="235" t="s">
        <v>202</v>
      </c>
      <c r="AC445" s="242">
        <f t="shared" si="20"/>
        <v>10.179166666666665</v>
      </c>
      <c r="AD445" s="235">
        <f>VLOOKUP(A445,'[5]Daily LDZ Demand'!$A$5:$B$4752,2,FALSE)</f>
        <v>9.4809999999999999</v>
      </c>
    </row>
    <row r="446" spans="1:30" s="235" customFormat="1" x14ac:dyDescent="0.35">
      <c r="A446" s="240">
        <v>44918</v>
      </c>
      <c r="B446" s="241">
        <v>9.1</v>
      </c>
      <c r="C446" s="241">
        <v>9.5</v>
      </c>
      <c r="D446" s="241">
        <v>12.5</v>
      </c>
      <c r="E446" s="241">
        <v>13</v>
      </c>
      <c r="F446" s="241">
        <v>13.2</v>
      </c>
      <c r="G446" s="241">
        <v>13.4</v>
      </c>
      <c r="H446" s="241">
        <v>13.1</v>
      </c>
      <c r="I446" s="241">
        <v>12.5</v>
      </c>
      <c r="J446" s="241">
        <v>11.9</v>
      </c>
      <c r="K446" s="241">
        <v>11.4</v>
      </c>
      <c r="L446" s="241">
        <v>11.5</v>
      </c>
      <c r="M446" s="241">
        <v>10.7</v>
      </c>
      <c r="N446" s="241">
        <v>10.200000000000001</v>
      </c>
      <c r="O446" s="241">
        <v>9.6</v>
      </c>
      <c r="P446" s="241">
        <v>9.9</v>
      </c>
      <c r="Q446" s="241">
        <v>8.6</v>
      </c>
      <c r="R446" s="241">
        <v>8.7000000000000011</v>
      </c>
      <c r="S446" s="241">
        <v>8.8000000000000007</v>
      </c>
      <c r="T446" s="241">
        <v>9.4</v>
      </c>
      <c r="U446" s="241">
        <v>9.5</v>
      </c>
      <c r="V446" s="241">
        <v>9.3000000000000007</v>
      </c>
      <c r="W446" s="241">
        <v>7.6</v>
      </c>
      <c r="X446" s="241">
        <v>4.8</v>
      </c>
      <c r="Y446" s="241">
        <v>3.9</v>
      </c>
      <c r="Z446" s="235" t="str">
        <f t="shared" si="18"/>
        <v>Friday</v>
      </c>
      <c r="AA446" s="235" t="str">
        <f t="shared" si="19"/>
        <v>December</v>
      </c>
      <c r="AB446" s="235" t="s">
        <v>202</v>
      </c>
      <c r="AC446" s="242">
        <f t="shared" si="20"/>
        <v>10.0875</v>
      </c>
      <c r="AD446" s="235">
        <f>VLOOKUP(A446,'[5]Daily LDZ Demand'!$A$5:$B$4752,2,FALSE)</f>
        <v>8.4969999999999999</v>
      </c>
    </row>
    <row r="447" spans="1:30" s="235" customFormat="1" x14ac:dyDescent="0.35">
      <c r="A447" s="240">
        <v>44923</v>
      </c>
      <c r="B447" s="241">
        <v>10.9</v>
      </c>
      <c r="C447" s="241">
        <v>10.8</v>
      </c>
      <c r="D447" s="241">
        <v>10.5</v>
      </c>
      <c r="E447" s="241">
        <v>10.4</v>
      </c>
      <c r="F447" s="241">
        <v>10.200000000000001</v>
      </c>
      <c r="G447" s="241">
        <v>10.8</v>
      </c>
      <c r="H447" s="241">
        <v>11.2</v>
      </c>
      <c r="I447" s="241">
        <v>12.3</v>
      </c>
      <c r="J447" s="241">
        <v>13.2</v>
      </c>
      <c r="K447" s="241">
        <v>12.2</v>
      </c>
      <c r="L447" s="241">
        <v>11.7</v>
      </c>
      <c r="M447" s="241">
        <v>11.2</v>
      </c>
      <c r="N447" s="241">
        <v>10.7</v>
      </c>
      <c r="O447" s="241">
        <v>10.9</v>
      </c>
      <c r="P447" s="241">
        <v>10.5</v>
      </c>
      <c r="Q447" s="241">
        <v>10.4</v>
      </c>
      <c r="R447" s="241">
        <v>9.9</v>
      </c>
      <c r="S447" s="241">
        <v>9.8000000000000007</v>
      </c>
      <c r="T447" s="241">
        <v>9.5</v>
      </c>
      <c r="U447" s="241">
        <v>9.4</v>
      </c>
      <c r="V447" s="241">
        <v>10.200000000000001</v>
      </c>
      <c r="W447" s="241">
        <v>10.3</v>
      </c>
      <c r="X447" s="241">
        <v>9.1</v>
      </c>
      <c r="Y447" s="241">
        <v>8.5</v>
      </c>
      <c r="Z447" s="235" t="str">
        <f t="shared" si="18"/>
        <v>Wednesday</v>
      </c>
      <c r="AA447" s="235" t="str">
        <f t="shared" si="19"/>
        <v>December</v>
      </c>
      <c r="AB447" s="235" t="s">
        <v>202</v>
      </c>
      <c r="AC447" s="242">
        <f t="shared" si="20"/>
        <v>10.608333333333334</v>
      </c>
      <c r="AD447" s="235">
        <f>VLOOKUP(A447,'[5]Daily LDZ Demand'!$A$5:$B$4752,2,FALSE)</f>
        <v>8.9350000000000005</v>
      </c>
    </row>
    <row r="448" spans="1:30" s="235" customFormat="1" x14ac:dyDescent="0.35">
      <c r="A448" s="240">
        <v>44924</v>
      </c>
      <c r="B448" s="241">
        <v>8.8000000000000007</v>
      </c>
      <c r="C448" s="241">
        <v>8.7000000000000011</v>
      </c>
      <c r="D448" s="241">
        <v>7.5</v>
      </c>
      <c r="E448" s="241">
        <v>7.3</v>
      </c>
      <c r="F448" s="241">
        <v>7.2</v>
      </c>
      <c r="G448" s="241">
        <v>8</v>
      </c>
      <c r="H448" s="241">
        <v>8.1</v>
      </c>
      <c r="I448" s="241">
        <v>8.9</v>
      </c>
      <c r="J448" s="241">
        <v>8.5</v>
      </c>
      <c r="K448" s="241">
        <v>7.7</v>
      </c>
      <c r="L448" s="241">
        <v>7.6</v>
      </c>
      <c r="M448" s="241">
        <v>6.9</v>
      </c>
      <c r="N448" s="241">
        <v>4.9000000000000004</v>
      </c>
      <c r="O448" s="241">
        <v>6.5</v>
      </c>
      <c r="P448" s="241">
        <v>5.9</v>
      </c>
      <c r="Q448" s="241">
        <v>5.6</v>
      </c>
      <c r="R448" s="241">
        <v>4.7</v>
      </c>
      <c r="S448" s="241">
        <v>4.5</v>
      </c>
      <c r="T448" s="241">
        <v>7.4</v>
      </c>
      <c r="U448" s="241">
        <v>9.3000000000000007</v>
      </c>
      <c r="V448" s="241">
        <v>9.5</v>
      </c>
      <c r="W448" s="241">
        <v>9.4</v>
      </c>
      <c r="X448" s="241">
        <v>9.9</v>
      </c>
      <c r="Y448" s="241">
        <v>9.8000000000000007</v>
      </c>
      <c r="Z448" s="235" t="str">
        <f t="shared" si="18"/>
        <v>Thursday</v>
      </c>
      <c r="AA448" s="235" t="str">
        <f t="shared" si="19"/>
        <v>December</v>
      </c>
      <c r="AB448" s="235" t="s">
        <v>202</v>
      </c>
      <c r="AC448" s="242">
        <f t="shared" si="20"/>
        <v>7.6083333333333352</v>
      </c>
      <c r="AD448" s="235">
        <f>VLOOKUP(A448,'[5]Daily LDZ Demand'!$A$5:$B$4752,2,FALSE)</f>
        <v>9.8529999999999998</v>
      </c>
    </row>
    <row r="449" spans="1:30" s="235" customFormat="1" x14ac:dyDescent="0.35">
      <c r="A449" s="240">
        <v>44925</v>
      </c>
      <c r="B449" s="241">
        <v>9.5</v>
      </c>
      <c r="C449" s="241">
        <v>8.8000000000000007</v>
      </c>
      <c r="D449" s="241">
        <v>9.4</v>
      </c>
      <c r="E449" s="241">
        <v>10.1</v>
      </c>
      <c r="F449" s="241">
        <v>12.8</v>
      </c>
      <c r="G449" s="241">
        <v>13.6</v>
      </c>
      <c r="H449" s="241">
        <v>13.4</v>
      </c>
      <c r="I449" s="241">
        <v>13.2</v>
      </c>
      <c r="J449" s="241">
        <v>12.9</v>
      </c>
      <c r="K449" s="241">
        <v>12.7</v>
      </c>
      <c r="L449" s="241">
        <v>11.8</v>
      </c>
      <c r="M449" s="241">
        <v>11</v>
      </c>
      <c r="N449" s="241">
        <v>11.1</v>
      </c>
      <c r="O449" s="241">
        <v>9.4</v>
      </c>
      <c r="P449" s="241">
        <v>10.200000000000001</v>
      </c>
      <c r="Q449" s="241">
        <v>10.8</v>
      </c>
      <c r="R449" s="241">
        <v>10.7</v>
      </c>
      <c r="S449" s="241">
        <v>11.3</v>
      </c>
      <c r="T449" s="241">
        <v>11.3</v>
      </c>
      <c r="U449" s="241">
        <v>10.4</v>
      </c>
      <c r="V449" s="241">
        <v>9.7000000000000011</v>
      </c>
      <c r="W449" s="241">
        <v>11.4</v>
      </c>
      <c r="X449" s="241">
        <v>13.1</v>
      </c>
      <c r="Y449" s="241">
        <v>13.4</v>
      </c>
      <c r="Z449" s="235" t="str">
        <f t="shared" si="18"/>
        <v>Friday</v>
      </c>
      <c r="AA449" s="235" t="str">
        <f t="shared" si="19"/>
        <v>December</v>
      </c>
      <c r="AB449" s="235" t="s">
        <v>202</v>
      </c>
      <c r="AC449" s="242">
        <f t="shared" si="20"/>
        <v>11.333333333333334</v>
      </c>
      <c r="AD449" s="235">
        <f>VLOOKUP(A449,'[5]Daily LDZ Demand'!$A$5:$B$4752,2,FALSE)</f>
        <v>9.0139999999999993</v>
      </c>
    </row>
    <row r="450" spans="1:30" s="235" customFormat="1" x14ac:dyDescent="0.35">
      <c r="A450" s="240">
        <v>44929</v>
      </c>
      <c r="B450" s="241">
        <v>9.8000000000000007</v>
      </c>
      <c r="C450" s="241">
        <v>10.4</v>
      </c>
      <c r="D450" s="241">
        <v>10.6</v>
      </c>
      <c r="E450" s="241">
        <v>10.9</v>
      </c>
      <c r="F450" s="241">
        <v>11.1</v>
      </c>
      <c r="G450" s="241">
        <v>11</v>
      </c>
      <c r="H450" s="241">
        <v>11.7</v>
      </c>
      <c r="I450" s="241">
        <v>11.7</v>
      </c>
      <c r="J450" s="241">
        <v>11.7</v>
      </c>
      <c r="K450" s="241">
        <v>11.6</v>
      </c>
      <c r="L450" s="241">
        <v>11.8</v>
      </c>
      <c r="M450" s="241">
        <v>12.2</v>
      </c>
      <c r="N450" s="241">
        <v>12.6</v>
      </c>
      <c r="O450" s="241">
        <v>13.1</v>
      </c>
      <c r="P450" s="241">
        <v>13.1</v>
      </c>
      <c r="Q450" s="241">
        <v>12.9</v>
      </c>
      <c r="R450" s="241">
        <v>13.2</v>
      </c>
      <c r="S450" s="241">
        <v>12.9</v>
      </c>
      <c r="T450" s="241">
        <v>12.8</v>
      </c>
      <c r="U450" s="241">
        <v>12.9</v>
      </c>
      <c r="V450" s="241">
        <v>13</v>
      </c>
      <c r="W450" s="241">
        <v>13</v>
      </c>
      <c r="X450" s="241">
        <v>13.5</v>
      </c>
      <c r="Y450" s="241">
        <v>13.1</v>
      </c>
      <c r="Z450" s="235" t="str">
        <f t="shared" si="18"/>
        <v>Tuesday</v>
      </c>
      <c r="AA450" s="235" t="str">
        <f t="shared" si="19"/>
        <v>January</v>
      </c>
      <c r="AB450" s="235" t="s">
        <v>202</v>
      </c>
      <c r="AC450" s="242">
        <f t="shared" si="20"/>
        <v>12.108333333333334</v>
      </c>
      <c r="AD450" s="235">
        <f>VLOOKUP(A450,'[5]Daily LDZ Demand'!$A$5:$B$4752,2,FALSE)</f>
        <v>9.9290000000000003</v>
      </c>
    </row>
    <row r="451" spans="1:30" s="235" customFormat="1" x14ac:dyDescent="0.35">
      <c r="A451" s="240">
        <v>44930</v>
      </c>
      <c r="B451" s="241">
        <v>12.6</v>
      </c>
      <c r="C451" s="241">
        <v>13.3</v>
      </c>
      <c r="D451" s="241">
        <v>13.3</v>
      </c>
      <c r="E451" s="241">
        <v>13.1</v>
      </c>
      <c r="F451" s="241">
        <v>13.3</v>
      </c>
      <c r="G451" s="241">
        <v>13.1</v>
      </c>
      <c r="H451" s="241">
        <v>13.1</v>
      </c>
      <c r="I451" s="241">
        <v>13</v>
      </c>
      <c r="J451" s="241">
        <v>13.1</v>
      </c>
      <c r="K451" s="241">
        <v>13.2</v>
      </c>
      <c r="L451" s="241">
        <v>12.6</v>
      </c>
      <c r="M451" s="241">
        <v>12.4</v>
      </c>
      <c r="N451" s="241">
        <v>12.1</v>
      </c>
      <c r="O451" s="241">
        <v>11.8</v>
      </c>
      <c r="P451" s="241">
        <v>11.6</v>
      </c>
      <c r="Q451" s="241">
        <v>11.3</v>
      </c>
      <c r="R451" s="241">
        <v>11.2</v>
      </c>
      <c r="S451" s="241">
        <v>11.4</v>
      </c>
      <c r="T451" s="241">
        <v>10.9</v>
      </c>
      <c r="U451" s="241">
        <v>10.9</v>
      </c>
      <c r="V451" s="241">
        <v>10.200000000000001</v>
      </c>
      <c r="W451" s="241">
        <v>9.7000000000000011</v>
      </c>
      <c r="X451" s="241">
        <v>10.6</v>
      </c>
      <c r="Y451" s="241">
        <v>10.9</v>
      </c>
      <c r="Z451" s="235" t="str">
        <f t="shared" si="18"/>
        <v>Wednesday</v>
      </c>
      <c r="AA451" s="235" t="str">
        <f t="shared" si="19"/>
        <v>January</v>
      </c>
      <c r="AB451" s="235" t="s">
        <v>202</v>
      </c>
      <c r="AC451" s="242">
        <f t="shared" si="20"/>
        <v>12.029166666666667</v>
      </c>
      <c r="AD451" s="235">
        <f>VLOOKUP(A451,'[5]Daily LDZ Demand'!$A$5:$B$4752,2,FALSE)</f>
        <v>8.5670000000000002</v>
      </c>
    </row>
    <row r="452" spans="1:30" s="235" customFormat="1" x14ac:dyDescent="0.35">
      <c r="A452" s="240">
        <v>44931</v>
      </c>
      <c r="B452" s="241">
        <v>11.1</v>
      </c>
      <c r="C452" s="241">
        <v>10.5</v>
      </c>
      <c r="D452" s="241">
        <v>10.9</v>
      </c>
      <c r="E452" s="241">
        <v>11.7</v>
      </c>
      <c r="F452" s="241">
        <v>12.2</v>
      </c>
      <c r="G452" s="241">
        <v>12.9</v>
      </c>
      <c r="H452" s="241">
        <v>13.1</v>
      </c>
      <c r="I452" s="241">
        <v>13.1</v>
      </c>
      <c r="J452" s="241">
        <v>12.8</v>
      </c>
      <c r="K452" s="241">
        <v>12.6</v>
      </c>
      <c r="L452" s="241">
        <v>12</v>
      </c>
      <c r="M452" s="241">
        <v>11.7</v>
      </c>
      <c r="N452" s="241">
        <v>11.8</v>
      </c>
      <c r="O452" s="241">
        <v>11.6</v>
      </c>
      <c r="P452" s="241">
        <v>11.6</v>
      </c>
      <c r="Q452" s="241">
        <v>11.6</v>
      </c>
      <c r="R452" s="241">
        <v>11.7</v>
      </c>
      <c r="S452" s="241">
        <v>11.9</v>
      </c>
      <c r="T452" s="241">
        <v>9.9</v>
      </c>
      <c r="U452" s="241">
        <v>9.2000000000000011</v>
      </c>
      <c r="V452" s="241">
        <v>7.7</v>
      </c>
      <c r="W452" s="241">
        <v>8.4</v>
      </c>
      <c r="X452" s="241">
        <v>7.7</v>
      </c>
      <c r="Y452" s="241">
        <v>7.8</v>
      </c>
      <c r="Z452" s="235" t="str">
        <f t="shared" si="18"/>
        <v>Thursday</v>
      </c>
      <c r="AA452" s="235" t="str">
        <f t="shared" si="19"/>
        <v>January</v>
      </c>
      <c r="AB452" s="235" t="s">
        <v>202</v>
      </c>
      <c r="AC452" s="242">
        <f t="shared" si="20"/>
        <v>11.062499999999998</v>
      </c>
      <c r="AD452" s="235">
        <f>VLOOKUP(A452,'[5]Daily LDZ Demand'!$A$5:$B$4752,2,FALSE)</f>
        <v>8.4320000000000004</v>
      </c>
    </row>
    <row r="453" spans="1:30" s="235" customFormat="1" x14ac:dyDescent="0.35">
      <c r="A453" s="240">
        <v>44932</v>
      </c>
      <c r="B453" s="241">
        <v>7.4</v>
      </c>
      <c r="C453" s="241">
        <v>5.6</v>
      </c>
      <c r="D453" s="241">
        <v>7.1</v>
      </c>
      <c r="E453" s="241">
        <v>7.5</v>
      </c>
      <c r="F453" s="241">
        <v>8.8000000000000007</v>
      </c>
      <c r="G453" s="241">
        <v>10.200000000000001</v>
      </c>
      <c r="H453" s="241">
        <v>10.7</v>
      </c>
      <c r="I453" s="241">
        <v>11</v>
      </c>
      <c r="J453" s="241">
        <v>11.1</v>
      </c>
      <c r="K453" s="241">
        <v>11.5</v>
      </c>
      <c r="L453" s="241">
        <v>11.5</v>
      </c>
      <c r="M453" s="241">
        <v>12.2</v>
      </c>
      <c r="N453" s="241">
        <v>12.1</v>
      </c>
      <c r="O453" s="241">
        <v>12.2</v>
      </c>
      <c r="P453" s="241">
        <v>12.4</v>
      </c>
      <c r="Q453" s="241">
        <v>12.6</v>
      </c>
      <c r="R453" s="241">
        <v>12.5</v>
      </c>
      <c r="S453" s="241">
        <v>12.4</v>
      </c>
      <c r="T453" s="241">
        <v>12.1</v>
      </c>
      <c r="U453" s="241">
        <v>11.8</v>
      </c>
      <c r="V453" s="241">
        <v>11.7</v>
      </c>
      <c r="W453" s="241">
        <v>11.6</v>
      </c>
      <c r="X453" s="241">
        <v>11.5</v>
      </c>
      <c r="Y453" s="241">
        <v>11.3</v>
      </c>
      <c r="Z453" s="235" t="str">
        <f t="shared" ref="Z453:Z516" si="21">TEXT(A453,"dddd")</f>
        <v>Friday</v>
      </c>
      <c r="AA453" s="235" t="str">
        <f t="shared" ref="AA453:AA516" si="22">TEXT(A453,"mmmm")</f>
        <v>January</v>
      </c>
      <c r="AB453" s="235" t="s">
        <v>202</v>
      </c>
      <c r="AC453" s="242">
        <f t="shared" ref="AC453:AC516" si="23">AVERAGE(B453:Y453)</f>
        <v>10.783333333333333</v>
      </c>
      <c r="AD453" s="235">
        <f>VLOOKUP(A453,'[5]Daily LDZ Demand'!$A$5:$B$4752,2,FALSE)</f>
        <v>8.9600000000000009</v>
      </c>
    </row>
    <row r="454" spans="1:30" s="235" customFormat="1" x14ac:dyDescent="0.35">
      <c r="A454" s="240">
        <v>44935</v>
      </c>
      <c r="B454" s="241">
        <v>6.5</v>
      </c>
      <c r="C454" s="241">
        <v>6.6</v>
      </c>
      <c r="D454" s="241">
        <v>6.7</v>
      </c>
      <c r="E454" s="241">
        <v>7</v>
      </c>
      <c r="F454" s="241">
        <v>7.9</v>
      </c>
      <c r="G454" s="241">
        <v>8.6</v>
      </c>
      <c r="H454" s="241">
        <v>7.6</v>
      </c>
      <c r="I454" s="241">
        <v>7.9</v>
      </c>
      <c r="J454" s="241">
        <v>7.6</v>
      </c>
      <c r="K454" s="241">
        <v>7.7</v>
      </c>
      <c r="L454" s="241">
        <v>7.4</v>
      </c>
      <c r="M454" s="241">
        <v>5</v>
      </c>
      <c r="N454" s="241">
        <v>6.2</v>
      </c>
      <c r="O454" s="241">
        <v>6.1</v>
      </c>
      <c r="P454" s="241">
        <v>5.6</v>
      </c>
      <c r="Q454" s="241">
        <v>5.5</v>
      </c>
      <c r="R454" s="241">
        <v>5.1000000000000005</v>
      </c>
      <c r="S454" s="241">
        <v>4.7</v>
      </c>
      <c r="T454" s="241">
        <v>5.5</v>
      </c>
      <c r="U454" s="241">
        <v>3.9</v>
      </c>
      <c r="V454" s="241">
        <v>5.5</v>
      </c>
      <c r="W454" s="241">
        <v>7.1</v>
      </c>
      <c r="X454" s="241">
        <v>8</v>
      </c>
      <c r="Y454" s="241">
        <v>7.7</v>
      </c>
      <c r="Z454" s="235" t="str">
        <f t="shared" si="21"/>
        <v>Monday</v>
      </c>
      <c r="AA454" s="235" t="str">
        <f t="shared" si="22"/>
        <v>January</v>
      </c>
      <c r="AB454" s="235" t="s">
        <v>202</v>
      </c>
      <c r="AC454" s="242">
        <f t="shared" si="23"/>
        <v>6.5583333333333327</v>
      </c>
      <c r="AD454" s="235">
        <f>VLOOKUP(A454,'[5]Daily LDZ Demand'!$A$5:$B$4752,2,FALSE)</f>
        <v>11.089</v>
      </c>
    </row>
    <row r="455" spans="1:30" s="235" customFormat="1" x14ac:dyDescent="0.35">
      <c r="A455" s="240">
        <v>44936</v>
      </c>
      <c r="B455" s="241">
        <v>8.4</v>
      </c>
      <c r="C455" s="241">
        <v>8.1999999999999993</v>
      </c>
      <c r="D455" s="241">
        <v>8.8000000000000007</v>
      </c>
      <c r="E455" s="241">
        <v>10.9</v>
      </c>
      <c r="F455" s="241">
        <v>12.5</v>
      </c>
      <c r="G455" s="241">
        <v>12.9</v>
      </c>
      <c r="H455" s="241">
        <v>13.3</v>
      </c>
      <c r="I455" s="241">
        <v>13.4</v>
      </c>
      <c r="J455" s="241">
        <v>13.2</v>
      </c>
      <c r="K455" s="241">
        <v>12.8</v>
      </c>
      <c r="L455" s="241">
        <v>12.6</v>
      </c>
      <c r="M455" s="241">
        <v>12.5</v>
      </c>
      <c r="N455" s="241">
        <v>12.5</v>
      </c>
      <c r="O455" s="241">
        <v>12.9</v>
      </c>
      <c r="P455" s="241">
        <v>13</v>
      </c>
      <c r="Q455" s="241">
        <v>11.5</v>
      </c>
      <c r="R455" s="241">
        <v>10.7</v>
      </c>
      <c r="S455" s="241">
        <v>10</v>
      </c>
      <c r="T455" s="241">
        <v>9.8000000000000007</v>
      </c>
      <c r="U455" s="241">
        <v>9.4</v>
      </c>
      <c r="V455" s="241">
        <v>9</v>
      </c>
      <c r="W455" s="241">
        <v>8.5</v>
      </c>
      <c r="X455" s="241">
        <v>8.3000000000000007</v>
      </c>
      <c r="Y455" s="241">
        <v>6.6</v>
      </c>
      <c r="Z455" s="235" t="str">
        <f t="shared" si="21"/>
        <v>Tuesday</v>
      </c>
      <c r="AA455" s="235" t="str">
        <f t="shared" si="22"/>
        <v>January</v>
      </c>
      <c r="AB455" s="235" t="s">
        <v>202</v>
      </c>
      <c r="AC455" s="242">
        <f t="shared" si="23"/>
        <v>10.904166666666669</v>
      </c>
      <c r="AD455" s="235">
        <f>VLOOKUP(A455,'[5]Daily LDZ Demand'!$A$5:$B$4752,2,FALSE)</f>
        <v>9.9350000000000005</v>
      </c>
    </row>
    <row r="456" spans="1:30" s="235" customFormat="1" x14ac:dyDescent="0.35">
      <c r="A456" s="240">
        <v>44937</v>
      </c>
      <c r="B456" s="241">
        <v>7.5</v>
      </c>
      <c r="C456" s="241">
        <v>8</v>
      </c>
      <c r="D456" s="241">
        <v>8.1</v>
      </c>
      <c r="E456" s="241">
        <v>8.1999999999999993</v>
      </c>
      <c r="F456" s="241">
        <v>8.6</v>
      </c>
      <c r="G456" s="241">
        <v>9.5</v>
      </c>
      <c r="H456" s="241">
        <v>7.4</v>
      </c>
      <c r="I456" s="241">
        <v>7.8</v>
      </c>
      <c r="J456" s="241">
        <v>10</v>
      </c>
      <c r="K456" s="241">
        <v>9.5</v>
      </c>
      <c r="L456" s="241">
        <v>8.3000000000000007</v>
      </c>
      <c r="M456" s="241">
        <v>8.5</v>
      </c>
      <c r="N456" s="241">
        <v>9.9</v>
      </c>
      <c r="O456" s="241">
        <v>10.200000000000001</v>
      </c>
      <c r="P456" s="241">
        <v>10.1</v>
      </c>
      <c r="Q456" s="241">
        <v>10.5</v>
      </c>
      <c r="R456" s="241">
        <v>10.3</v>
      </c>
      <c r="S456" s="241">
        <v>10.8</v>
      </c>
      <c r="T456" s="241">
        <v>11.1</v>
      </c>
      <c r="U456" s="241">
        <v>11.8</v>
      </c>
      <c r="V456" s="241">
        <v>11.8</v>
      </c>
      <c r="W456" s="241">
        <v>11.9</v>
      </c>
      <c r="X456" s="241">
        <v>12.2</v>
      </c>
      <c r="Y456" s="241">
        <v>11.8</v>
      </c>
      <c r="Z456" s="235" t="str">
        <f t="shared" si="21"/>
        <v>Wednesday</v>
      </c>
      <c r="AA456" s="235" t="str">
        <f t="shared" si="22"/>
        <v>January</v>
      </c>
      <c r="AB456" s="235" t="s">
        <v>202</v>
      </c>
      <c r="AC456" s="242">
        <f t="shared" si="23"/>
        <v>9.7416666666666689</v>
      </c>
      <c r="AD456" s="235">
        <f>VLOOKUP(A456,'[5]Daily LDZ Demand'!$A$5:$B$4752,2,FALSE)</f>
        <v>10.364000000000001</v>
      </c>
    </row>
    <row r="457" spans="1:30" s="235" customFormat="1" x14ac:dyDescent="0.35">
      <c r="A457" s="240">
        <v>44938</v>
      </c>
      <c r="B457" s="241">
        <v>11.8</v>
      </c>
      <c r="C457" s="241">
        <v>11.6</v>
      </c>
      <c r="D457" s="241">
        <v>11.4</v>
      </c>
      <c r="E457" s="241">
        <v>11.3</v>
      </c>
      <c r="F457" s="241">
        <v>11.7</v>
      </c>
      <c r="G457" s="241">
        <v>12.1</v>
      </c>
      <c r="H457" s="241">
        <v>12.1</v>
      </c>
      <c r="I457" s="241">
        <v>11.9</v>
      </c>
      <c r="J457" s="241">
        <v>11.4</v>
      </c>
      <c r="K457" s="241">
        <v>11.8</v>
      </c>
      <c r="L457" s="241">
        <v>10.7</v>
      </c>
      <c r="M457" s="241">
        <v>10</v>
      </c>
      <c r="N457" s="241">
        <v>9.3000000000000007</v>
      </c>
      <c r="O457" s="241">
        <v>8.8000000000000007</v>
      </c>
      <c r="P457" s="241">
        <v>8.7000000000000011</v>
      </c>
      <c r="Q457" s="241">
        <v>7.2</v>
      </c>
      <c r="R457" s="241">
        <v>8.1999999999999993</v>
      </c>
      <c r="S457" s="241">
        <v>8.1</v>
      </c>
      <c r="T457" s="241">
        <v>8</v>
      </c>
      <c r="U457" s="241">
        <v>7.9</v>
      </c>
      <c r="V457" s="241">
        <v>7.5</v>
      </c>
      <c r="W457" s="241">
        <v>7.8</v>
      </c>
      <c r="X457" s="241">
        <v>8.1999999999999993</v>
      </c>
      <c r="Y457" s="241">
        <v>7.4</v>
      </c>
      <c r="Z457" s="235" t="str">
        <f t="shared" si="21"/>
        <v>Thursday</v>
      </c>
      <c r="AA457" s="235" t="str">
        <f t="shared" si="22"/>
        <v>January</v>
      </c>
      <c r="AB457" s="235" t="s">
        <v>202</v>
      </c>
      <c r="AC457" s="242">
        <f t="shared" si="23"/>
        <v>9.7874999999999996</v>
      </c>
      <c r="AD457" s="235">
        <f>VLOOKUP(A457,'[5]Daily LDZ Demand'!$A$5:$B$4752,2,FALSE)</f>
        <v>9.86</v>
      </c>
    </row>
    <row r="458" spans="1:30" s="235" customFormat="1" x14ac:dyDescent="0.35">
      <c r="A458" s="240">
        <v>44939</v>
      </c>
      <c r="B458" s="241">
        <v>7.7</v>
      </c>
      <c r="C458" s="241">
        <v>7.7</v>
      </c>
      <c r="D458" s="241">
        <v>7.7</v>
      </c>
      <c r="E458" s="241">
        <v>7.8</v>
      </c>
      <c r="F458" s="241">
        <v>8.6</v>
      </c>
      <c r="G458" s="241">
        <v>9.2000000000000011</v>
      </c>
      <c r="H458" s="241">
        <v>9.5</v>
      </c>
      <c r="I458" s="241">
        <v>10.1</v>
      </c>
      <c r="J458" s="241">
        <v>9.9</v>
      </c>
      <c r="K458" s="241">
        <v>8.8000000000000007</v>
      </c>
      <c r="L458" s="241">
        <v>8.6</v>
      </c>
      <c r="M458" s="241">
        <v>7.6</v>
      </c>
      <c r="N458" s="241">
        <v>6.4</v>
      </c>
      <c r="O458" s="241">
        <v>6.5</v>
      </c>
      <c r="P458" s="241">
        <v>6.5</v>
      </c>
      <c r="Q458" s="241">
        <v>7.6</v>
      </c>
      <c r="R458" s="241">
        <v>8.6</v>
      </c>
      <c r="S458" s="241">
        <v>9.8000000000000007</v>
      </c>
      <c r="T458" s="241">
        <v>9.6</v>
      </c>
      <c r="U458" s="241">
        <v>9.8000000000000007</v>
      </c>
      <c r="V458" s="241">
        <v>10.1</v>
      </c>
      <c r="W458" s="241">
        <v>10.5</v>
      </c>
      <c r="X458" s="241">
        <v>10.4</v>
      </c>
      <c r="Y458" s="241">
        <v>10.6</v>
      </c>
      <c r="Z458" s="235" t="str">
        <f t="shared" si="21"/>
        <v>Friday</v>
      </c>
      <c r="AA458" s="235" t="str">
        <f t="shared" si="22"/>
        <v>January</v>
      </c>
      <c r="AB458" s="235" t="s">
        <v>202</v>
      </c>
      <c r="AC458" s="242">
        <f t="shared" si="23"/>
        <v>8.7333333333333325</v>
      </c>
      <c r="AD458" s="235">
        <f>VLOOKUP(A458,'[5]Daily LDZ Demand'!$A$5:$B$4752,2,FALSE)</f>
        <v>10.278</v>
      </c>
    </row>
    <row r="459" spans="1:30" s="235" customFormat="1" x14ac:dyDescent="0.35">
      <c r="A459" s="240">
        <v>44942</v>
      </c>
      <c r="B459" s="241">
        <v>4</v>
      </c>
      <c r="C459" s="241">
        <v>4.0999999999999996</v>
      </c>
      <c r="D459" s="241">
        <v>4.7</v>
      </c>
      <c r="E459" s="241">
        <v>4.7</v>
      </c>
      <c r="F459" s="241">
        <v>5.1000000000000005</v>
      </c>
      <c r="G459" s="241">
        <v>5.8</v>
      </c>
      <c r="H459" s="241">
        <v>5.9</v>
      </c>
      <c r="I459" s="241">
        <v>5.9</v>
      </c>
      <c r="J459" s="241">
        <v>5.3</v>
      </c>
      <c r="K459" s="241">
        <v>4.8</v>
      </c>
      <c r="L459" s="241">
        <v>3.9</v>
      </c>
      <c r="M459" s="241">
        <v>1.1000000000000001</v>
      </c>
      <c r="N459" s="241">
        <v>-0.4</v>
      </c>
      <c r="O459" s="241">
        <v>-2.4</v>
      </c>
      <c r="P459" s="241">
        <v>-3.1</v>
      </c>
      <c r="Q459" s="241">
        <v>-3.5</v>
      </c>
      <c r="R459" s="241">
        <v>-3.7</v>
      </c>
      <c r="S459" s="241">
        <v>-3.2</v>
      </c>
      <c r="T459" s="241">
        <v>-3.1</v>
      </c>
      <c r="U459" s="241">
        <v>-4.0999999999999996</v>
      </c>
      <c r="V459" s="241">
        <v>-4.5</v>
      </c>
      <c r="W459" s="241">
        <v>-4.6000000000000005</v>
      </c>
      <c r="X459" s="241">
        <v>-3.9</v>
      </c>
      <c r="Y459" s="241">
        <v>-4.4000000000000004</v>
      </c>
      <c r="Z459" s="235" t="str">
        <f t="shared" si="21"/>
        <v>Monday</v>
      </c>
      <c r="AA459" s="235" t="str">
        <f t="shared" si="22"/>
        <v>January</v>
      </c>
      <c r="AB459" s="235" t="s">
        <v>202</v>
      </c>
      <c r="AC459" s="242">
        <f t="shared" si="23"/>
        <v>0.59999999999999953</v>
      </c>
      <c r="AD459" s="235">
        <f>VLOOKUP(A459,'[5]Daily LDZ Demand'!$A$5:$B$4752,2,FALSE)</f>
        <v>13.122</v>
      </c>
    </row>
    <row r="460" spans="1:30" s="235" customFormat="1" x14ac:dyDescent="0.35">
      <c r="A460" s="240">
        <v>44943</v>
      </c>
      <c r="B460" s="241">
        <v>-4.5</v>
      </c>
      <c r="C460" s="241">
        <v>-4.4000000000000004</v>
      </c>
      <c r="D460" s="241">
        <v>-3.3</v>
      </c>
      <c r="E460" s="241">
        <v>-2.9</v>
      </c>
      <c r="F460" s="241">
        <v>-3</v>
      </c>
      <c r="G460" s="241">
        <v>-1</v>
      </c>
      <c r="H460" s="241">
        <v>-1</v>
      </c>
      <c r="I460" s="241">
        <v>0</v>
      </c>
      <c r="J460" s="241">
        <v>1</v>
      </c>
      <c r="K460" s="241">
        <v>0</v>
      </c>
      <c r="L460" s="241">
        <v>1</v>
      </c>
      <c r="M460" s="241">
        <v>0</v>
      </c>
      <c r="N460" s="241">
        <v>-2</v>
      </c>
      <c r="O460" s="241">
        <v>-4</v>
      </c>
      <c r="P460" s="241">
        <v>-4</v>
      </c>
      <c r="Q460" s="241">
        <v>-3</v>
      </c>
      <c r="R460" s="241">
        <v>-4</v>
      </c>
      <c r="S460" s="241">
        <v>-5</v>
      </c>
      <c r="T460" s="241">
        <v>-5</v>
      </c>
      <c r="U460" s="241">
        <v>-4</v>
      </c>
      <c r="V460" s="241">
        <v>-4</v>
      </c>
      <c r="W460" s="241">
        <v>-5</v>
      </c>
      <c r="X460" s="241">
        <v>-4</v>
      </c>
      <c r="Y460" s="241">
        <v>-2</v>
      </c>
      <c r="Z460" s="235" t="str">
        <f t="shared" si="21"/>
        <v>Tuesday</v>
      </c>
      <c r="AA460" s="235" t="str">
        <f t="shared" si="22"/>
        <v>January</v>
      </c>
      <c r="AB460" s="235" t="s">
        <v>202</v>
      </c>
      <c r="AC460" s="242">
        <f t="shared" si="23"/>
        <v>-2.6708333333333329</v>
      </c>
      <c r="AD460" s="235">
        <f>VLOOKUP(A460,'[5]Daily LDZ Demand'!$A$5:$B$4752,2,FALSE)</f>
        <v>15.180999999999999</v>
      </c>
    </row>
    <row r="461" spans="1:30" s="235" customFormat="1" x14ac:dyDescent="0.35">
      <c r="A461" s="240">
        <v>44944</v>
      </c>
      <c r="B461" s="241">
        <v>0</v>
      </c>
      <c r="C461" s="241">
        <v>-2</v>
      </c>
      <c r="D461" s="241">
        <v>0</v>
      </c>
      <c r="E461" s="241">
        <v>1</v>
      </c>
      <c r="F461" s="241">
        <v>0</v>
      </c>
      <c r="G461" s="241">
        <v>1</v>
      </c>
      <c r="H461" s="241">
        <v>4</v>
      </c>
      <c r="I461" s="241">
        <v>4</v>
      </c>
      <c r="J461" s="241">
        <v>3</v>
      </c>
      <c r="K461" s="241">
        <v>4</v>
      </c>
      <c r="L461" s="241">
        <v>3</v>
      </c>
      <c r="M461" s="241">
        <v>2</v>
      </c>
      <c r="N461" s="241">
        <v>2</v>
      </c>
      <c r="O461" s="241">
        <v>3</v>
      </c>
      <c r="P461" s="241">
        <v>0</v>
      </c>
      <c r="Q461" s="241">
        <v>0</v>
      </c>
      <c r="R461" s="241">
        <v>-1</v>
      </c>
      <c r="S461" s="241">
        <v>-1</v>
      </c>
      <c r="T461" s="241">
        <v>-1</v>
      </c>
      <c r="U461" s="241">
        <v>-2</v>
      </c>
      <c r="V461" s="241">
        <v>-1</v>
      </c>
      <c r="W461" s="241">
        <v>-2</v>
      </c>
      <c r="X461" s="241">
        <v>-2</v>
      </c>
      <c r="Y461" s="241">
        <v>-3</v>
      </c>
      <c r="Z461" s="235" t="str">
        <f t="shared" si="21"/>
        <v>Wednesday</v>
      </c>
      <c r="AA461" s="235" t="str">
        <f t="shared" si="22"/>
        <v>January</v>
      </c>
      <c r="AB461" s="235" t="s">
        <v>202</v>
      </c>
      <c r="AC461" s="242">
        <f t="shared" si="23"/>
        <v>0.5</v>
      </c>
      <c r="AD461" s="235">
        <f>VLOOKUP(A461,'[5]Daily LDZ Demand'!$A$5:$B$4752,2,FALSE)</f>
        <v>14.741</v>
      </c>
    </row>
    <row r="462" spans="1:30" s="235" customFormat="1" x14ac:dyDescent="0.35">
      <c r="A462" s="240">
        <v>44945</v>
      </c>
      <c r="B462" s="241">
        <v>-3</v>
      </c>
      <c r="C462" s="241">
        <v>-2.4</v>
      </c>
      <c r="D462" s="241">
        <v>-2.5</v>
      </c>
      <c r="E462" s="241">
        <v>-2.5</v>
      </c>
      <c r="F462" s="241">
        <v>-1</v>
      </c>
      <c r="G462" s="241">
        <v>3</v>
      </c>
      <c r="H462" s="241">
        <v>4</v>
      </c>
      <c r="I462" s="241">
        <v>5</v>
      </c>
      <c r="J462" s="241">
        <v>6</v>
      </c>
      <c r="K462" s="241">
        <v>5</v>
      </c>
      <c r="L462" s="241">
        <v>5</v>
      </c>
      <c r="M462" s="241">
        <v>2</v>
      </c>
      <c r="N462" s="241">
        <v>3</v>
      </c>
      <c r="O462" s="241">
        <v>1</v>
      </c>
      <c r="P462" s="241">
        <v>0</v>
      </c>
      <c r="Q462" s="241">
        <v>-1</v>
      </c>
      <c r="R462" s="241">
        <v>-1</v>
      </c>
      <c r="S462" s="241">
        <v>-2</v>
      </c>
      <c r="T462" s="241">
        <v>-4</v>
      </c>
      <c r="U462" s="241">
        <v>-4</v>
      </c>
      <c r="V462" s="241">
        <v>-2</v>
      </c>
      <c r="W462" s="241">
        <v>-4</v>
      </c>
      <c r="X462" s="241">
        <v>-1.1000000000000001</v>
      </c>
      <c r="Y462" s="241">
        <v>-3.6</v>
      </c>
      <c r="Z462" s="235" t="str">
        <f t="shared" si="21"/>
        <v>Thursday</v>
      </c>
      <c r="AA462" s="235" t="str">
        <f t="shared" si="22"/>
        <v>January</v>
      </c>
      <c r="AB462" s="235" t="s">
        <v>202</v>
      </c>
      <c r="AC462" s="242">
        <f t="shared" si="23"/>
        <v>-4.1666666666666146E-3</v>
      </c>
      <c r="AD462" s="235">
        <f>VLOOKUP(A462,'[5]Daily LDZ Demand'!$A$5:$B$4752,2,FALSE)</f>
        <v>14.382999999999999</v>
      </c>
    </row>
    <row r="463" spans="1:30" s="235" customFormat="1" x14ac:dyDescent="0.35">
      <c r="A463" s="240">
        <v>44946</v>
      </c>
      <c r="B463" s="241">
        <v>-4.2</v>
      </c>
      <c r="C463" s="241">
        <v>-4.5</v>
      </c>
      <c r="D463" s="241">
        <v>-5.4</v>
      </c>
      <c r="E463" s="241">
        <v>-4.0999999999999996</v>
      </c>
      <c r="F463" s="241">
        <v>-0.9</v>
      </c>
      <c r="G463" s="241">
        <v>3.6</v>
      </c>
      <c r="H463" s="241">
        <v>5</v>
      </c>
      <c r="I463" s="241">
        <v>5.3</v>
      </c>
      <c r="J463" s="241">
        <v>6</v>
      </c>
      <c r="K463" s="241">
        <v>6</v>
      </c>
      <c r="L463" s="241">
        <v>5</v>
      </c>
      <c r="M463" s="241">
        <v>3</v>
      </c>
      <c r="N463" s="241">
        <v>1</v>
      </c>
      <c r="O463" s="241">
        <v>-1</v>
      </c>
      <c r="P463" s="241">
        <v>-3</v>
      </c>
      <c r="Q463" s="241">
        <v>-4</v>
      </c>
      <c r="R463" s="241">
        <v>-4</v>
      </c>
      <c r="S463" s="241">
        <v>-4</v>
      </c>
      <c r="T463" s="241">
        <v>-5</v>
      </c>
      <c r="U463" s="241">
        <v>-5</v>
      </c>
      <c r="V463" s="241">
        <v>-4.9000000000000004</v>
      </c>
      <c r="W463" s="241">
        <v>-5</v>
      </c>
      <c r="X463" s="241">
        <v>-6</v>
      </c>
      <c r="Y463" s="241">
        <v>-6</v>
      </c>
      <c r="Z463" s="235" t="str">
        <f t="shared" si="21"/>
        <v>Friday</v>
      </c>
      <c r="AA463" s="235" t="str">
        <f t="shared" si="22"/>
        <v>January</v>
      </c>
      <c r="AB463" s="235" t="s">
        <v>202</v>
      </c>
      <c r="AC463" s="242">
        <f t="shared" si="23"/>
        <v>-1.3375000000000001</v>
      </c>
      <c r="AD463" s="235">
        <f>VLOOKUP(A463,'[5]Daily LDZ Demand'!$A$5:$B$4752,2,FALSE)</f>
        <v>14.145</v>
      </c>
    </row>
    <row r="464" spans="1:30" s="235" customFormat="1" x14ac:dyDescent="0.35">
      <c r="A464" s="240">
        <v>44949</v>
      </c>
      <c r="B464" s="241">
        <v>-3</v>
      </c>
      <c r="C464" s="241">
        <v>-3.2</v>
      </c>
      <c r="D464" s="241">
        <v>-3.5</v>
      </c>
      <c r="E464" s="241">
        <v>-2</v>
      </c>
      <c r="F464" s="241">
        <v>0</v>
      </c>
      <c r="G464" s="241">
        <v>3</v>
      </c>
      <c r="H464" s="241">
        <v>5</v>
      </c>
      <c r="I464" s="241">
        <v>5</v>
      </c>
      <c r="J464" s="241">
        <v>6</v>
      </c>
      <c r="K464" s="241">
        <v>6</v>
      </c>
      <c r="L464" s="241">
        <v>5</v>
      </c>
      <c r="M464" s="241">
        <v>3</v>
      </c>
      <c r="N464" s="241">
        <v>0</v>
      </c>
      <c r="O464" s="241">
        <v>-1</v>
      </c>
      <c r="P464" s="241">
        <v>-2</v>
      </c>
      <c r="Q464" s="241">
        <v>-3</v>
      </c>
      <c r="R464" s="241">
        <v>-3</v>
      </c>
      <c r="S464" s="241">
        <v>-4</v>
      </c>
      <c r="T464" s="241">
        <v>-4</v>
      </c>
      <c r="U464" s="241">
        <v>-5</v>
      </c>
      <c r="V464" s="241">
        <v>-5</v>
      </c>
      <c r="W464" s="241">
        <v>-5</v>
      </c>
      <c r="X464" s="241">
        <v>-6</v>
      </c>
      <c r="Y464" s="241">
        <v>-6.3</v>
      </c>
      <c r="Z464" s="235" t="str">
        <f t="shared" si="21"/>
        <v>Monday</v>
      </c>
      <c r="AA464" s="235" t="str">
        <f t="shared" si="22"/>
        <v>January</v>
      </c>
      <c r="AB464" s="235" t="s">
        <v>202</v>
      </c>
      <c r="AC464" s="242">
        <f t="shared" si="23"/>
        <v>-0.95833333333333337</v>
      </c>
      <c r="AD464" s="235">
        <f>VLOOKUP(A464,'[5]Daily LDZ Demand'!$A$5:$B$4752,2,FALSE)</f>
        <v>14.468</v>
      </c>
    </row>
    <row r="465" spans="1:30" s="235" customFormat="1" x14ac:dyDescent="0.35">
      <c r="A465" s="240">
        <v>44950</v>
      </c>
      <c r="B465" s="241">
        <v>-7</v>
      </c>
      <c r="C465" s="241">
        <v>-6</v>
      </c>
      <c r="D465" s="241">
        <v>-7</v>
      </c>
      <c r="E465" s="241">
        <v>-6</v>
      </c>
      <c r="F465" s="241">
        <v>-4</v>
      </c>
      <c r="G465" s="241">
        <v>-2</v>
      </c>
      <c r="H465" s="241">
        <v>1</v>
      </c>
      <c r="I465" s="241">
        <v>3</v>
      </c>
      <c r="J465" s="241">
        <v>5</v>
      </c>
      <c r="K465" s="241">
        <v>4</v>
      </c>
      <c r="L465" s="241">
        <v>4</v>
      </c>
      <c r="M465" s="241">
        <v>1</v>
      </c>
      <c r="N465" s="241">
        <v>0</v>
      </c>
      <c r="O465" s="241">
        <v>-3</v>
      </c>
      <c r="P465" s="241">
        <v>-3</v>
      </c>
      <c r="Q465" s="241">
        <v>-4</v>
      </c>
      <c r="R465" s="241">
        <v>-4</v>
      </c>
      <c r="S465" s="241">
        <v>-4</v>
      </c>
      <c r="T465" s="241">
        <v>-3</v>
      </c>
      <c r="U465" s="241">
        <v>-3</v>
      </c>
      <c r="V465" s="241">
        <v>-3</v>
      </c>
      <c r="W465" s="241">
        <v>-3</v>
      </c>
      <c r="X465" s="241">
        <v>-2</v>
      </c>
      <c r="Y465" s="241">
        <v>-2</v>
      </c>
      <c r="Z465" s="235" t="str">
        <f t="shared" si="21"/>
        <v>Tuesday</v>
      </c>
      <c r="AA465" s="235" t="str">
        <f t="shared" si="22"/>
        <v>January</v>
      </c>
      <c r="AB465" s="235" t="s">
        <v>202</v>
      </c>
      <c r="AC465" s="242">
        <f t="shared" si="23"/>
        <v>-2</v>
      </c>
      <c r="AD465" s="235">
        <f>VLOOKUP(A465,'[5]Daily LDZ Demand'!$A$5:$B$4752,2,FALSE)</f>
        <v>15.03</v>
      </c>
    </row>
    <row r="466" spans="1:30" s="235" customFormat="1" x14ac:dyDescent="0.35">
      <c r="A466" s="240">
        <v>44951</v>
      </c>
      <c r="B466" s="241">
        <v>-1</v>
      </c>
      <c r="C466" s="241">
        <v>-1</v>
      </c>
      <c r="D466" s="241">
        <v>0</v>
      </c>
      <c r="E466" s="241">
        <v>0</v>
      </c>
      <c r="F466" s="241">
        <v>0</v>
      </c>
      <c r="G466" s="241">
        <v>1</v>
      </c>
      <c r="H466" s="241">
        <v>2</v>
      </c>
      <c r="I466" s="241">
        <v>3</v>
      </c>
      <c r="J466" s="241">
        <v>3</v>
      </c>
      <c r="K466" s="241">
        <v>4</v>
      </c>
      <c r="L466" s="241">
        <v>4</v>
      </c>
      <c r="M466" s="241">
        <v>4</v>
      </c>
      <c r="N466" s="241">
        <v>4</v>
      </c>
      <c r="O466" s="241">
        <v>4</v>
      </c>
      <c r="P466" s="241">
        <v>4</v>
      </c>
      <c r="Q466" s="241">
        <v>5</v>
      </c>
      <c r="R466" s="241">
        <v>5</v>
      </c>
      <c r="S466" s="241">
        <v>4</v>
      </c>
      <c r="T466" s="241">
        <v>4.5</v>
      </c>
      <c r="U466" s="241">
        <v>4</v>
      </c>
      <c r="V466" s="241">
        <v>4</v>
      </c>
      <c r="W466" s="241">
        <v>5</v>
      </c>
      <c r="X466" s="241">
        <v>3</v>
      </c>
      <c r="Y466" s="241">
        <v>2</v>
      </c>
      <c r="Z466" s="235" t="str">
        <f t="shared" si="21"/>
        <v>Wednesday</v>
      </c>
      <c r="AA466" s="235" t="str">
        <f t="shared" si="22"/>
        <v>January</v>
      </c>
      <c r="AB466" s="235" t="s">
        <v>202</v>
      </c>
      <c r="AC466" s="242">
        <f t="shared" si="23"/>
        <v>2.8125</v>
      </c>
      <c r="AD466" s="235">
        <f>VLOOKUP(A466,'[5]Daily LDZ Demand'!$A$5:$B$4752,2,FALSE)</f>
        <v>14.505000000000001</v>
      </c>
    </row>
    <row r="467" spans="1:30" s="235" customFormat="1" x14ac:dyDescent="0.35">
      <c r="A467" s="240">
        <v>44952</v>
      </c>
      <c r="B467" s="241">
        <v>3</v>
      </c>
      <c r="C467" s="241">
        <v>3</v>
      </c>
      <c r="D467" s="241">
        <v>3</v>
      </c>
      <c r="E467" s="241">
        <v>3</v>
      </c>
      <c r="F467" s="241">
        <v>4</v>
      </c>
      <c r="G467" s="241">
        <v>5</v>
      </c>
      <c r="H467" s="241">
        <v>6</v>
      </c>
      <c r="I467" s="241">
        <v>7</v>
      </c>
      <c r="J467" s="241">
        <v>7</v>
      </c>
      <c r="K467" s="241">
        <v>7</v>
      </c>
      <c r="L467" s="241">
        <v>7</v>
      </c>
      <c r="M467" s="241">
        <v>6</v>
      </c>
      <c r="N467" s="241">
        <v>6</v>
      </c>
      <c r="O467" s="241">
        <v>6</v>
      </c>
      <c r="P467" s="241">
        <v>6</v>
      </c>
      <c r="Q467" s="241">
        <v>6</v>
      </c>
      <c r="R467" s="241">
        <v>6</v>
      </c>
      <c r="S467" s="241">
        <v>5</v>
      </c>
      <c r="T467" s="241">
        <v>4</v>
      </c>
      <c r="U467" s="241">
        <v>3</v>
      </c>
      <c r="V467" s="241">
        <v>4</v>
      </c>
      <c r="W467" s="241">
        <v>2</v>
      </c>
      <c r="X467" s="241">
        <v>0</v>
      </c>
      <c r="Y467" s="241">
        <v>-1</v>
      </c>
      <c r="Z467" s="235" t="str">
        <f t="shared" si="21"/>
        <v>Thursday</v>
      </c>
      <c r="AA467" s="235" t="str">
        <f t="shared" si="22"/>
        <v>January</v>
      </c>
      <c r="AB467" s="235" t="s">
        <v>202</v>
      </c>
      <c r="AC467" s="242">
        <f t="shared" si="23"/>
        <v>4.5</v>
      </c>
      <c r="AD467" s="235">
        <f>VLOOKUP(A467,'[5]Daily LDZ Demand'!$A$5:$B$4752,2,FALSE)</f>
        <v>13.031000000000001</v>
      </c>
    </row>
    <row r="468" spans="1:30" s="235" customFormat="1" x14ac:dyDescent="0.35">
      <c r="A468" s="240">
        <v>44953</v>
      </c>
      <c r="B468" s="241">
        <v>1</v>
      </c>
      <c r="C468" s="241">
        <v>3</v>
      </c>
      <c r="D468" s="241">
        <v>3</v>
      </c>
      <c r="E468" s="241">
        <v>3</v>
      </c>
      <c r="F468" s="241">
        <v>4</v>
      </c>
      <c r="G468" s="241">
        <v>5</v>
      </c>
      <c r="H468" s="241">
        <v>5</v>
      </c>
      <c r="I468" s="241">
        <v>6</v>
      </c>
      <c r="J468" s="241">
        <v>6</v>
      </c>
      <c r="K468" s="241">
        <v>6</v>
      </c>
      <c r="L468" s="241">
        <v>6</v>
      </c>
      <c r="M468" s="241">
        <v>5</v>
      </c>
      <c r="N468" s="241">
        <v>2</v>
      </c>
      <c r="O468" s="241">
        <v>3</v>
      </c>
      <c r="P468" s="241">
        <v>3</v>
      </c>
      <c r="Q468" s="241">
        <v>1</v>
      </c>
      <c r="R468" s="241">
        <v>0</v>
      </c>
      <c r="S468" s="241">
        <v>-1</v>
      </c>
      <c r="T468" s="241">
        <v>0</v>
      </c>
      <c r="U468" s="241">
        <v>-0.6</v>
      </c>
      <c r="V468" s="241">
        <v>0</v>
      </c>
      <c r="W468" s="241">
        <v>0</v>
      </c>
      <c r="X468" s="241">
        <v>0</v>
      </c>
      <c r="Y468" s="241">
        <v>0</v>
      </c>
      <c r="Z468" s="235" t="str">
        <f t="shared" si="21"/>
        <v>Friday</v>
      </c>
      <c r="AA468" s="235" t="str">
        <f t="shared" si="22"/>
        <v>January</v>
      </c>
      <c r="AB468" s="235" t="s">
        <v>202</v>
      </c>
      <c r="AC468" s="242">
        <f t="shared" si="23"/>
        <v>2.5166666666666666</v>
      </c>
      <c r="AD468" s="235">
        <f>VLOOKUP(A468,'[5]Daily LDZ Demand'!$A$5:$B$4752,2,FALSE)</f>
        <v>13.207000000000001</v>
      </c>
    </row>
    <row r="469" spans="1:30" s="235" customFormat="1" x14ac:dyDescent="0.35">
      <c r="A469" s="240">
        <v>44956</v>
      </c>
      <c r="B469" s="241">
        <v>7</v>
      </c>
      <c r="C469" s="241">
        <v>6</v>
      </c>
      <c r="D469" s="241">
        <v>4</v>
      </c>
      <c r="E469" s="241">
        <v>6</v>
      </c>
      <c r="F469" s="241">
        <v>6</v>
      </c>
      <c r="G469" s="241">
        <v>7</v>
      </c>
      <c r="H469" s="241">
        <v>8</v>
      </c>
      <c r="I469" s="241">
        <v>8.9</v>
      </c>
      <c r="J469" s="241">
        <v>9</v>
      </c>
      <c r="K469" s="241">
        <v>8</v>
      </c>
      <c r="L469" s="241">
        <v>8</v>
      </c>
      <c r="M469" s="241">
        <v>7</v>
      </c>
      <c r="N469" s="241">
        <v>6</v>
      </c>
      <c r="O469" s="241">
        <v>3</v>
      </c>
      <c r="P469" s="241">
        <v>3</v>
      </c>
      <c r="Q469" s="241">
        <v>3</v>
      </c>
      <c r="R469" s="241">
        <v>2</v>
      </c>
      <c r="S469" s="241">
        <v>2</v>
      </c>
      <c r="T469" s="241">
        <v>4</v>
      </c>
      <c r="U469" s="241">
        <v>2.9</v>
      </c>
      <c r="V469" s="241">
        <v>4.0999999999999996</v>
      </c>
      <c r="W469" s="241">
        <v>5</v>
      </c>
      <c r="X469" s="241">
        <v>5</v>
      </c>
      <c r="Y469" s="241">
        <v>6</v>
      </c>
      <c r="Z469" s="235" t="str">
        <f t="shared" si="21"/>
        <v>Monday</v>
      </c>
      <c r="AA469" s="235" t="str">
        <f t="shared" si="22"/>
        <v>January</v>
      </c>
      <c r="AB469" s="235" t="s">
        <v>202</v>
      </c>
      <c r="AC469" s="242">
        <f t="shared" si="23"/>
        <v>5.4541666666666666</v>
      </c>
      <c r="AD469" s="235">
        <f>VLOOKUP(A469,'[5]Daily LDZ Demand'!$A$5:$B$4752,2,FALSE)</f>
        <v>11.032</v>
      </c>
    </row>
    <row r="470" spans="1:30" s="235" customFormat="1" x14ac:dyDescent="0.35">
      <c r="A470" s="240">
        <v>44957</v>
      </c>
      <c r="B470" s="241">
        <v>6</v>
      </c>
      <c r="C470" s="241">
        <v>6</v>
      </c>
      <c r="D470" s="241">
        <v>6</v>
      </c>
      <c r="E470" s="241">
        <v>8</v>
      </c>
      <c r="F470" s="241">
        <v>9</v>
      </c>
      <c r="G470" s="241">
        <v>10</v>
      </c>
      <c r="H470" s="241">
        <v>10</v>
      </c>
      <c r="I470" s="241">
        <v>10</v>
      </c>
      <c r="J470" s="241">
        <v>10</v>
      </c>
      <c r="K470" s="241">
        <v>10</v>
      </c>
      <c r="L470" s="241">
        <v>9</v>
      </c>
      <c r="M470" s="241">
        <v>8</v>
      </c>
      <c r="N470" s="241">
        <v>7</v>
      </c>
      <c r="O470" s="241">
        <v>6</v>
      </c>
      <c r="P470" s="241">
        <v>6</v>
      </c>
      <c r="Q470" s="241">
        <v>5</v>
      </c>
      <c r="R470" s="241">
        <v>5</v>
      </c>
      <c r="S470" s="241">
        <v>5</v>
      </c>
      <c r="T470" s="241">
        <v>5</v>
      </c>
      <c r="U470" s="241">
        <v>7</v>
      </c>
      <c r="V470" s="241">
        <v>6</v>
      </c>
      <c r="W470" s="241">
        <v>5</v>
      </c>
      <c r="X470" s="241">
        <v>5</v>
      </c>
      <c r="Y470" s="241">
        <v>5</v>
      </c>
      <c r="Z470" s="235" t="str">
        <f t="shared" si="21"/>
        <v>Tuesday</v>
      </c>
      <c r="AA470" s="235" t="str">
        <f t="shared" si="22"/>
        <v>January</v>
      </c>
      <c r="AB470" s="235" t="s">
        <v>202</v>
      </c>
      <c r="AC470" s="242">
        <f t="shared" si="23"/>
        <v>7.041666666666667</v>
      </c>
      <c r="AD470" s="235">
        <f>VLOOKUP(A470,'[5]Daily LDZ Demand'!$A$5:$B$4752,2,FALSE)</f>
        <v>10.74</v>
      </c>
    </row>
    <row r="471" spans="1:30" s="235" customFormat="1" x14ac:dyDescent="0.35">
      <c r="A471" s="240">
        <v>44958</v>
      </c>
      <c r="B471" s="241">
        <v>6</v>
      </c>
      <c r="C471" s="241">
        <v>5</v>
      </c>
      <c r="D471" s="241">
        <v>6</v>
      </c>
      <c r="E471" s="241">
        <v>6</v>
      </c>
      <c r="F471" s="241">
        <v>8</v>
      </c>
      <c r="G471" s="241">
        <v>9</v>
      </c>
      <c r="H471" s="241">
        <v>10</v>
      </c>
      <c r="I471" s="241">
        <v>10</v>
      </c>
      <c r="J471" s="241">
        <v>10</v>
      </c>
      <c r="K471" s="241">
        <v>10</v>
      </c>
      <c r="L471" s="241">
        <v>10</v>
      </c>
      <c r="M471" s="241">
        <v>9</v>
      </c>
      <c r="N471" s="241">
        <v>9</v>
      </c>
      <c r="O471" s="241">
        <v>9</v>
      </c>
      <c r="P471" s="241">
        <v>8</v>
      </c>
      <c r="Q471" s="241">
        <v>8</v>
      </c>
      <c r="R471" s="241">
        <v>8</v>
      </c>
      <c r="S471" s="241">
        <v>8</v>
      </c>
      <c r="T471" s="241">
        <v>8</v>
      </c>
      <c r="U471" s="241">
        <v>8.5</v>
      </c>
      <c r="V471" s="241">
        <v>8</v>
      </c>
      <c r="W471" s="241">
        <v>9</v>
      </c>
      <c r="X471" s="241">
        <v>8</v>
      </c>
      <c r="Y471" s="241">
        <v>8</v>
      </c>
      <c r="Z471" s="235" t="str">
        <f t="shared" si="21"/>
        <v>Wednesday</v>
      </c>
      <c r="AA471" s="235" t="str">
        <f t="shared" si="22"/>
        <v>February</v>
      </c>
      <c r="AB471" s="235" t="s">
        <v>202</v>
      </c>
      <c r="AC471" s="242">
        <f t="shared" si="23"/>
        <v>8.2708333333333339</v>
      </c>
      <c r="AD471" s="235">
        <f>VLOOKUP(A471,'[5]Daily LDZ Demand'!$A$5:$B$4752,2,FALSE)</f>
        <v>10.909000000000001</v>
      </c>
    </row>
    <row r="472" spans="1:30" s="235" customFormat="1" x14ac:dyDescent="0.35">
      <c r="A472" s="240">
        <v>44959</v>
      </c>
      <c r="B472" s="241">
        <v>8</v>
      </c>
      <c r="C472" s="241">
        <v>7</v>
      </c>
      <c r="D472" s="241">
        <v>7</v>
      </c>
      <c r="E472" s="241">
        <v>9</v>
      </c>
      <c r="F472" s="241">
        <v>10</v>
      </c>
      <c r="G472" s="241">
        <v>11</v>
      </c>
      <c r="H472" s="241">
        <v>11</v>
      </c>
      <c r="I472" s="241">
        <v>12</v>
      </c>
      <c r="J472" s="241">
        <v>12</v>
      </c>
      <c r="K472" s="241">
        <v>11</v>
      </c>
      <c r="L472" s="241">
        <v>11</v>
      </c>
      <c r="M472" s="241">
        <v>11</v>
      </c>
      <c r="N472" s="241">
        <v>10</v>
      </c>
      <c r="O472" s="241">
        <v>10</v>
      </c>
      <c r="P472" s="241">
        <v>10</v>
      </c>
      <c r="Q472" s="241">
        <v>9</v>
      </c>
      <c r="R472" s="241">
        <v>9</v>
      </c>
      <c r="S472" s="241">
        <v>9</v>
      </c>
      <c r="T472" s="241">
        <v>9</v>
      </c>
      <c r="U472" s="241">
        <v>9.2000000000000011</v>
      </c>
      <c r="V472" s="241">
        <v>9</v>
      </c>
      <c r="W472" s="241">
        <v>9</v>
      </c>
      <c r="X472" s="241">
        <v>9</v>
      </c>
      <c r="Y472" s="241">
        <v>9</v>
      </c>
      <c r="Z472" s="235" t="str">
        <f t="shared" si="21"/>
        <v>Thursday</v>
      </c>
      <c r="AA472" s="235" t="str">
        <f t="shared" si="22"/>
        <v>February</v>
      </c>
      <c r="AB472" s="235" t="s">
        <v>202</v>
      </c>
      <c r="AC472" s="242">
        <f t="shared" si="23"/>
        <v>9.6333333333333329</v>
      </c>
      <c r="AD472" s="235">
        <f>VLOOKUP(A472,'[5]Daily LDZ Demand'!$A$5:$B$4752,2,FALSE)</f>
        <v>10.167999999999999</v>
      </c>
    </row>
    <row r="473" spans="1:30" s="235" customFormat="1" x14ac:dyDescent="0.35">
      <c r="A473" s="240">
        <v>44960</v>
      </c>
      <c r="B473" s="241">
        <v>9</v>
      </c>
      <c r="C473" s="241">
        <v>9</v>
      </c>
      <c r="D473" s="241">
        <v>9</v>
      </c>
      <c r="E473" s="241">
        <v>9</v>
      </c>
      <c r="F473" s="241">
        <v>10</v>
      </c>
      <c r="G473" s="241">
        <v>11</v>
      </c>
      <c r="H473" s="241">
        <v>11</v>
      </c>
      <c r="I473" s="241">
        <v>12</v>
      </c>
      <c r="J473" s="241">
        <v>11</v>
      </c>
      <c r="K473" s="241">
        <v>12</v>
      </c>
      <c r="L473" s="241">
        <v>11</v>
      </c>
      <c r="M473" s="241">
        <v>10</v>
      </c>
      <c r="N473" s="241">
        <v>10</v>
      </c>
      <c r="O473" s="241">
        <v>9</v>
      </c>
      <c r="P473" s="241">
        <v>8</v>
      </c>
      <c r="Q473" s="241">
        <v>8</v>
      </c>
      <c r="R473" s="241">
        <v>8</v>
      </c>
      <c r="S473" s="241">
        <v>8</v>
      </c>
      <c r="T473" s="241">
        <v>7</v>
      </c>
      <c r="U473" s="241">
        <v>7</v>
      </c>
      <c r="V473" s="241">
        <v>8</v>
      </c>
      <c r="W473" s="241">
        <v>8</v>
      </c>
      <c r="X473" s="241">
        <v>8</v>
      </c>
      <c r="Y473" s="241">
        <v>7.9</v>
      </c>
      <c r="Z473" s="235" t="str">
        <f t="shared" si="21"/>
        <v>Friday</v>
      </c>
      <c r="AA473" s="235" t="str">
        <f t="shared" si="22"/>
        <v>February</v>
      </c>
      <c r="AB473" s="235" t="s">
        <v>202</v>
      </c>
      <c r="AC473" s="242">
        <f t="shared" si="23"/>
        <v>9.2041666666666675</v>
      </c>
      <c r="AD473" s="235">
        <f>VLOOKUP(A473,'[5]Daily LDZ Demand'!$A$5:$B$4752,2,FALSE)</f>
        <v>9.4499999999999993</v>
      </c>
    </row>
    <row r="474" spans="1:30" s="235" customFormat="1" x14ac:dyDescent="0.35">
      <c r="A474" s="240">
        <v>44963</v>
      </c>
      <c r="B474" s="241">
        <v>-5</v>
      </c>
      <c r="C474" s="241">
        <v>-4</v>
      </c>
      <c r="D474" s="241">
        <v>-3</v>
      </c>
      <c r="E474" s="241">
        <v>-1</v>
      </c>
      <c r="F474" s="241">
        <v>1</v>
      </c>
      <c r="G474" s="241">
        <v>5</v>
      </c>
      <c r="H474" s="241">
        <v>8</v>
      </c>
      <c r="I474" s="241">
        <v>9</v>
      </c>
      <c r="J474" s="241">
        <v>9</v>
      </c>
      <c r="K474" s="241">
        <v>9</v>
      </c>
      <c r="L474" s="241">
        <v>9</v>
      </c>
      <c r="M474" s="241">
        <v>7</v>
      </c>
      <c r="N474" s="241">
        <v>4</v>
      </c>
      <c r="O474" s="241">
        <v>3</v>
      </c>
      <c r="P474" s="241">
        <v>0</v>
      </c>
      <c r="Q474" s="241">
        <v>0</v>
      </c>
      <c r="R474" s="241">
        <v>-1</v>
      </c>
      <c r="S474" s="241">
        <v>-2</v>
      </c>
      <c r="T474" s="241">
        <v>-3</v>
      </c>
      <c r="U474" s="241">
        <v>-2</v>
      </c>
      <c r="V474" s="241">
        <v>-3</v>
      </c>
      <c r="W474" s="241">
        <v>-3</v>
      </c>
      <c r="X474" s="241">
        <v>-3</v>
      </c>
      <c r="Y474" s="241">
        <v>-3</v>
      </c>
      <c r="Z474" s="235" t="str">
        <f t="shared" si="21"/>
        <v>Monday</v>
      </c>
      <c r="AA474" s="235" t="str">
        <f t="shared" si="22"/>
        <v>February</v>
      </c>
      <c r="AB474" s="235" t="s">
        <v>202</v>
      </c>
      <c r="AC474" s="242">
        <f t="shared" si="23"/>
        <v>1.2916666666666667</v>
      </c>
      <c r="AD474" s="235">
        <f>VLOOKUP(A474,'[5]Daily LDZ Demand'!$A$5:$B$4752,2,FALSE)</f>
        <v>12.332000000000001</v>
      </c>
    </row>
    <row r="475" spans="1:30" s="235" customFormat="1" x14ac:dyDescent="0.35">
      <c r="A475" s="240">
        <v>44964</v>
      </c>
      <c r="B475" s="241">
        <v>-3</v>
      </c>
      <c r="C475" s="241">
        <v>-3</v>
      </c>
      <c r="D475" s="241">
        <v>-3</v>
      </c>
      <c r="E475" s="241">
        <v>-3</v>
      </c>
      <c r="F475" s="241">
        <v>-3</v>
      </c>
      <c r="G475" s="241">
        <v>-1</v>
      </c>
      <c r="H475" s="241">
        <v>0</v>
      </c>
      <c r="I475" s="241">
        <v>2.1</v>
      </c>
      <c r="J475" s="241">
        <v>7</v>
      </c>
      <c r="K475" s="241">
        <v>8</v>
      </c>
      <c r="L475" s="241">
        <v>8</v>
      </c>
      <c r="M475" s="241">
        <v>7</v>
      </c>
      <c r="N475" s="241">
        <v>3</v>
      </c>
      <c r="O475" s="241">
        <v>0</v>
      </c>
      <c r="P475" s="241">
        <v>0</v>
      </c>
      <c r="Q475" s="241">
        <v>-2</v>
      </c>
      <c r="R475" s="241">
        <v>-2</v>
      </c>
      <c r="S475" s="241">
        <v>-3</v>
      </c>
      <c r="T475" s="241">
        <v>-2</v>
      </c>
      <c r="U475" s="241">
        <v>-4</v>
      </c>
      <c r="V475" s="241">
        <v>-5</v>
      </c>
      <c r="W475" s="241">
        <v>-6</v>
      </c>
      <c r="X475" s="241">
        <v>-6</v>
      </c>
      <c r="Y475" s="241">
        <v>-6</v>
      </c>
      <c r="Z475" s="235" t="str">
        <f t="shared" si="21"/>
        <v>Tuesday</v>
      </c>
      <c r="AA475" s="235" t="str">
        <f t="shared" si="22"/>
        <v>February</v>
      </c>
      <c r="AB475" s="235" t="s">
        <v>202</v>
      </c>
      <c r="AC475" s="242">
        <f t="shared" si="23"/>
        <v>-0.70416666666666661</v>
      </c>
      <c r="AD475" s="235">
        <f>VLOOKUP(A475,'[5]Daily LDZ Demand'!$A$5:$B$4752,2,FALSE)</f>
        <v>12.843999999999999</v>
      </c>
    </row>
    <row r="476" spans="1:30" s="235" customFormat="1" x14ac:dyDescent="0.35">
      <c r="A476" s="240">
        <v>44965</v>
      </c>
      <c r="B476" s="241">
        <v>-6</v>
      </c>
      <c r="C476" s="241">
        <v>-6</v>
      </c>
      <c r="D476" s="241">
        <v>-6.5</v>
      </c>
      <c r="E476" s="241">
        <v>-4.2</v>
      </c>
      <c r="F476" s="241">
        <v>-2</v>
      </c>
      <c r="G476" s="241">
        <v>2</v>
      </c>
      <c r="H476" s="241">
        <v>6.9</v>
      </c>
      <c r="I476" s="241">
        <v>8.3000000000000007</v>
      </c>
      <c r="J476" s="241">
        <v>8.5</v>
      </c>
      <c r="K476" s="241">
        <v>8.3000000000000007</v>
      </c>
      <c r="L476" s="241">
        <v>7.3</v>
      </c>
      <c r="M476" s="241">
        <v>5.8</v>
      </c>
      <c r="N476" s="241">
        <v>4.3</v>
      </c>
      <c r="O476" s="241">
        <v>2.3000000000000003</v>
      </c>
      <c r="P476" s="241">
        <v>0.7</v>
      </c>
      <c r="Q476" s="241">
        <v>0.5</v>
      </c>
      <c r="R476" s="241">
        <v>1.5</v>
      </c>
      <c r="S476" s="241">
        <v>2.5</v>
      </c>
      <c r="T476" s="241">
        <v>3.7</v>
      </c>
      <c r="U476" s="241">
        <v>1.9</v>
      </c>
      <c r="V476" s="241">
        <v>0.4</v>
      </c>
      <c r="W476" s="241">
        <v>0.8</v>
      </c>
      <c r="X476" s="241">
        <v>1.9</v>
      </c>
      <c r="Y476" s="241">
        <v>3</v>
      </c>
      <c r="Z476" s="235" t="str">
        <f t="shared" si="21"/>
        <v>Wednesday</v>
      </c>
      <c r="AA476" s="235" t="str">
        <f t="shared" si="22"/>
        <v>February</v>
      </c>
      <c r="AB476" s="235" t="s">
        <v>202</v>
      </c>
      <c r="AC476" s="242">
        <f t="shared" si="23"/>
        <v>1.9124999999999999</v>
      </c>
      <c r="AD476" s="235">
        <f>VLOOKUP(A476,'[5]Daily LDZ Demand'!$A$5:$B$4752,2,FALSE)</f>
        <v>12.786</v>
      </c>
    </row>
    <row r="477" spans="1:30" s="235" customFormat="1" x14ac:dyDescent="0.35">
      <c r="A477" s="240">
        <v>44966</v>
      </c>
      <c r="B477" s="241">
        <v>4</v>
      </c>
      <c r="C477" s="241">
        <v>4.5</v>
      </c>
      <c r="D477" s="241">
        <v>4.9000000000000004</v>
      </c>
      <c r="E477" s="241">
        <v>5.4</v>
      </c>
      <c r="F477" s="241">
        <v>6</v>
      </c>
      <c r="G477" s="241">
        <v>7</v>
      </c>
      <c r="H477" s="241">
        <v>8.4</v>
      </c>
      <c r="I477" s="241">
        <v>9.2000000000000011</v>
      </c>
      <c r="J477" s="241">
        <v>9.3000000000000007</v>
      </c>
      <c r="K477" s="241">
        <v>9.2000000000000011</v>
      </c>
      <c r="L477" s="241">
        <v>8.4</v>
      </c>
      <c r="M477" s="241">
        <v>5.8</v>
      </c>
      <c r="N477" s="241">
        <v>4.7</v>
      </c>
      <c r="O477" s="241">
        <v>2.6</v>
      </c>
      <c r="P477" s="241">
        <v>-0.1</v>
      </c>
      <c r="Q477" s="241">
        <v>-1.1000000000000001</v>
      </c>
      <c r="R477" s="241">
        <v>-2.2000000000000002</v>
      </c>
      <c r="S477" s="241">
        <v>-2.6</v>
      </c>
      <c r="T477" s="241">
        <v>-2.3000000000000003</v>
      </c>
      <c r="U477" s="241">
        <v>-3.4</v>
      </c>
      <c r="V477" s="241">
        <v>-3.5</v>
      </c>
      <c r="W477" s="241">
        <v>-4.2</v>
      </c>
      <c r="X477" s="241">
        <v>-4.2</v>
      </c>
      <c r="Y477" s="241">
        <v>-4.0999999999999996</v>
      </c>
      <c r="Z477" s="235" t="str">
        <f t="shared" si="21"/>
        <v>Thursday</v>
      </c>
      <c r="AA477" s="235" t="str">
        <f t="shared" si="22"/>
        <v>February</v>
      </c>
      <c r="AB477" s="235" t="s">
        <v>202</v>
      </c>
      <c r="AC477" s="242">
        <f t="shared" si="23"/>
        <v>2.5708333333333337</v>
      </c>
      <c r="AD477" s="235">
        <f>VLOOKUP(A477,'[5]Daily LDZ Demand'!$A$5:$B$4752,2,FALSE)</f>
        <v>11.638999999999999</v>
      </c>
    </row>
    <row r="478" spans="1:30" s="235" customFormat="1" x14ac:dyDescent="0.35">
      <c r="A478" s="240">
        <v>44967</v>
      </c>
      <c r="B478" s="241">
        <v>-4.5</v>
      </c>
      <c r="C478" s="241">
        <v>-4.7</v>
      </c>
      <c r="D478" s="241">
        <v>-4.8</v>
      </c>
      <c r="E478" s="241">
        <v>-2.6</v>
      </c>
      <c r="F478" s="241">
        <v>1.6</v>
      </c>
      <c r="G478" s="241">
        <v>6.6</v>
      </c>
      <c r="H478" s="241">
        <v>8.5</v>
      </c>
      <c r="I478" s="241">
        <v>9.3000000000000007</v>
      </c>
      <c r="J478" s="241">
        <v>10</v>
      </c>
      <c r="K478" s="241">
        <v>9.9</v>
      </c>
      <c r="L478" s="241">
        <v>9.5</v>
      </c>
      <c r="M478" s="241">
        <v>9.2000000000000011</v>
      </c>
      <c r="N478" s="241">
        <v>8.3000000000000007</v>
      </c>
      <c r="O478" s="241">
        <v>8.6</v>
      </c>
      <c r="P478" s="241">
        <v>8.9</v>
      </c>
      <c r="Q478" s="241">
        <v>8.1999999999999993</v>
      </c>
      <c r="R478" s="241">
        <v>7.9</v>
      </c>
      <c r="S478" s="241">
        <v>6.5</v>
      </c>
      <c r="T478" s="241">
        <v>7.9</v>
      </c>
      <c r="U478" s="241">
        <v>8</v>
      </c>
      <c r="V478" s="241">
        <v>8.6</v>
      </c>
      <c r="W478" s="241">
        <v>7.8</v>
      </c>
      <c r="X478" s="241">
        <v>8.1999999999999993</v>
      </c>
      <c r="Y478" s="241">
        <v>8.1999999999999993</v>
      </c>
      <c r="Z478" s="235" t="str">
        <f t="shared" si="21"/>
        <v>Friday</v>
      </c>
      <c r="AA478" s="235" t="str">
        <f t="shared" si="22"/>
        <v>February</v>
      </c>
      <c r="AB478" s="235" t="s">
        <v>202</v>
      </c>
      <c r="AC478" s="242">
        <f t="shared" si="23"/>
        <v>6.0458333333333334</v>
      </c>
      <c r="AD478" s="235">
        <f>VLOOKUP(A478,'[5]Daily LDZ Demand'!$A$5:$B$4752,2,FALSE)</f>
        <v>11.927</v>
      </c>
    </row>
    <row r="479" spans="1:30" s="235" customFormat="1" x14ac:dyDescent="0.35">
      <c r="A479" s="240">
        <v>44970</v>
      </c>
      <c r="B479" s="241">
        <v>6.7</v>
      </c>
      <c r="C479" s="241">
        <v>6.3</v>
      </c>
      <c r="D479" s="241">
        <v>6.4</v>
      </c>
      <c r="E479" s="241">
        <v>7</v>
      </c>
      <c r="F479" s="241">
        <v>7.5</v>
      </c>
      <c r="G479" s="241">
        <v>8.7000000000000011</v>
      </c>
      <c r="H479" s="241">
        <v>8.9</v>
      </c>
      <c r="I479" s="241">
        <v>9.9</v>
      </c>
      <c r="J479" s="241">
        <v>10.1</v>
      </c>
      <c r="K479" s="241">
        <v>10.200000000000001</v>
      </c>
      <c r="L479" s="241">
        <v>9.5</v>
      </c>
      <c r="M479" s="241">
        <v>7.6</v>
      </c>
      <c r="N479" s="241">
        <v>6.3</v>
      </c>
      <c r="O479" s="241">
        <v>4.5</v>
      </c>
      <c r="P479" s="241">
        <v>4.6000000000000005</v>
      </c>
      <c r="Q479" s="241">
        <v>4</v>
      </c>
      <c r="R479" s="241">
        <v>2.8</v>
      </c>
      <c r="S479" s="241">
        <v>3.1</v>
      </c>
      <c r="T479" s="241">
        <v>2.8</v>
      </c>
      <c r="U479" s="241">
        <v>2.9</v>
      </c>
      <c r="V479" s="241">
        <v>4</v>
      </c>
      <c r="W479" s="241">
        <v>5.6</v>
      </c>
      <c r="X479" s="241">
        <v>6.7</v>
      </c>
      <c r="Y479" s="241">
        <v>5.9</v>
      </c>
      <c r="Z479" s="235" t="str">
        <f t="shared" si="21"/>
        <v>Monday</v>
      </c>
      <c r="AA479" s="235" t="str">
        <f t="shared" si="22"/>
        <v>February</v>
      </c>
      <c r="AB479" s="235" t="s">
        <v>202</v>
      </c>
      <c r="AC479" s="242">
        <f t="shared" si="23"/>
        <v>6.3333333333333321</v>
      </c>
      <c r="AD479" s="235">
        <f>VLOOKUP(A479,'[5]Daily LDZ Demand'!$A$5:$B$4752,2,FALSE)</f>
        <v>9.8849999999999998</v>
      </c>
    </row>
    <row r="480" spans="1:30" s="235" customFormat="1" x14ac:dyDescent="0.35">
      <c r="A480" s="240">
        <v>44971</v>
      </c>
      <c r="B480" s="241">
        <v>4.6000000000000005</v>
      </c>
      <c r="C480" s="241">
        <v>7.1</v>
      </c>
      <c r="D480" s="241">
        <v>7.1</v>
      </c>
      <c r="E480" s="241">
        <v>7.4</v>
      </c>
      <c r="F480" s="241">
        <v>8.6</v>
      </c>
      <c r="G480" s="241">
        <v>10.1</v>
      </c>
      <c r="H480" s="241">
        <v>11.4</v>
      </c>
      <c r="I480" s="241">
        <v>11.8</v>
      </c>
      <c r="J480" s="241">
        <v>12.5</v>
      </c>
      <c r="K480" s="241">
        <v>13.8</v>
      </c>
      <c r="L480" s="241">
        <v>13.7</v>
      </c>
      <c r="M480" s="241">
        <v>10.7</v>
      </c>
      <c r="N480" s="241">
        <v>7.8</v>
      </c>
      <c r="O480" s="241">
        <v>7.1</v>
      </c>
      <c r="P480" s="241">
        <v>6.4</v>
      </c>
      <c r="Q480" s="241">
        <v>5.2</v>
      </c>
      <c r="R480" s="241">
        <v>4.2</v>
      </c>
      <c r="S480" s="241">
        <v>4.6000000000000005</v>
      </c>
      <c r="T480" s="241">
        <v>4.7</v>
      </c>
      <c r="U480" s="241">
        <v>5.7</v>
      </c>
      <c r="V480" s="241">
        <v>5</v>
      </c>
      <c r="W480" s="241">
        <v>5.1000000000000005</v>
      </c>
      <c r="X480" s="241">
        <v>4</v>
      </c>
      <c r="Y480" s="241">
        <v>2.6</v>
      </c>
      <c r="Z480" s="235" t="str">
        <f t="shared" si="21"/>
        <v>Tuesday</v>
      </c>
      <c r="AA480" s="235" t="str">
        <f t="shared" si="22"/>
        <v>February</v>
      </c>
      <c r="AB480" s="235" t="s">
        <v>202</v>
      </c>
      <c r="AC480" s="242">
        <f t="shared" si="23"/>
        <v>7.5499999999999972</v>
      </c>
      <c r="AD480" s="235">
        <f>VLOOKUP(A480,'[5]Daily LDZ Demand'!$A$5:$B$4752,2,FALSE)</f>
        <v>9.5619999999999994</v>
      </c>
    </row>
    <row r="481" spans="1:30" s="235" customFormat="1" x14ac:dyDescent="0.35">
      <c r="A481" s="240">
        <v>44972</v>
      </c>
      <c r="B481" s="241">
        <v>3</v>
      </c>
      <c r="C481" s="241">
        <v>5.7</v>
      </c>
      <c r="D481" s="241">
        <v>4.6000000000000005</v>
      </c>
      <c r="E481" s="241">
        <v>6.9</v>
      </c>
      <c r="F481" s="241">
        <v>10.7</v>
      </c>
      <c r="G481" s="241">
        <v>11.4</v>
      </c>
      <c r="H481" s="241">
        <v>11.5</v>
      </c>
      <c r="I481" s="241">
        <v>12.1</v>
      </c>
      <c r="J481" s="241">
        <v>13.3</v>
      </c>
      <c r="K481" s="241">
        <v>11.5</v>
      </c>
      <c r="L481" s="241">
        <v>11.1</v>
      </c>
      <c r="M481" s="241">
        <v>8.3000000000000007</v>
      </c>
      <c r="N481" s="241">
        <v>8.3000000000000007</v>
      </c>
      <c r="O481" s="241">
        <v>7.9</v>
      </c>
      <c r="P481" s="241">
        <v>6.5</v>
      </c>
      <c r="Q481" s="241">
        <v>5.9</v>
      </c>
      <c r="R481" s="241">
        <v>5.5</v>
      </c>
      <c r="S481" s="241">
        <v>6.7</v>
      </c>
      <c r="T481" s="241">
        <v>7.6</v>
      </c>
      <c r="U481" s="241">
        <v>7.7</v>
      </c>
      <c r="V481" s="241">
        <v>8.9</v>
      </c>
      <c r="W481" s="241">
        <v>9.5</v>
      </c>
      <c r="X481" s="241">
        <v>9.6</v>
      </c>
      <c r="Y481" s="241">
        <v>9.3000000000000007</v>
      </c>
      <c r="Z481" s="235" t="str">
        <f t="shared" si="21"/>
        <v>Wednesday</v>
      </c>
      <c r="AA481" s="235" t="str">
        <f t="shared" si="22"/>
        <v>February</v>
      </c>
      <c r="AB481" s="235" t="s">
        <v>202</v>
      </c>
      <c r="AC481" s="242">
        <f t="shared" si="23"/>
        <v>8.4791666666666661</v>
      </c>
      <c r="AD481" s="235">
        <f>VLOOKUP(A481,'[5]Daily LDZ Demand'!$A$5:$B$4752,2,FALSE)</f>
        <v>9.6219999999999999</v>
      </c>
    </row>
    <row r="482" spans="1:30" s="235" customFormat="1" x14ac:dyDescent="0.35">
      <c r="A482" s="240">
        <v>44973</v>
      </c>
      <c r="B482" s="241">
        <v>9.4</v>
      </c>
      <c r="C482" s="241">
        <v>9.9</v>
      </c>
      <c r="D482" s="241">
        <v>10.200000000000001</v>
      </c>
      <c r="E482" s="241">
        <v>10.7</v>
      </c>
      <c r="F482" s="241">
        <v>12.1</v>
      </c>
      <c r="G482" s="241">
        <v>12.4</v>
      </c>
      <c r="H482" s="241">
        <v>13.3</v>
      </c>
      <c r="I482" s="241">
        <v>13.7</v>
      </c>
      <c r="J482" s="241">
        <v>12.8</v>
      </c>
      <c r="K482" s="241">
        <v>12.5</v>
      </c>
      <c r="L482" s="241">
        <v>12.2</v>
      </c>
      <c r="M482" s="241">
        <v>10.9</v>
      </c>
      <c r="N482" s="241">
        <v>10.200000000000001</v>
      </c>
      <c r="O482" s="241">
        <v>10</v>
      </c>
      <c r="P482" s="241">
        <v>10.5</v>
      </c>
      <c r="Q482" s="241">
        <v>11</v>
      </c>
      <c r="R482" s="241">
        <v>11.2</v>
      </c>
      <c r="S482" s="241">
        <v>11.7</v>
      </c>
      <c r="T482" s="241">
        <v>11.9</v>
      </c>
      <c r="U482" s="241">
        <v>12</v>
      </c>
      <c r="V482" s="241">
        <v>11.7</v>
      </c>
      <c r="W482" s="241">
        <v>11.4</v>
      </c>
      <c r="X482" s="241">
        <v>10.6</v>
      </c>
      <c r="Y482" s="241">
        <v>10.6</v>
      </c>
      <c r="Z482" s="235" t="str">
        <f t="shared" si="21"/>
        <v>Thursday</v>
      </c>
      <c r="AA482" s="235" t="str">
        <f t="shared" si="22"/>
        <v>February</v>
      </c>
      <c r="AB482" s="235" t="s">
        <v>202</v>
      </c>
      <c r="AC482" s="242">
        <f t="shared" si="23"/>
        <v>11.370833333333332</v>
      </c>
      <c r="AD482" s="235">
        <f>VLOOKUP(A482,'[5]Daily LDZ Demand'!$A$5:$B$4752,2,FALSE)</f>
        <v>8.8510000000000009</v>
      </c>
    </row>
    <row r="483" spans="1:30" s="235" customFormat="1" x14ac:dyDescent="0.35">
      <c r="A483" s="240">
        <v>44974</v>
      </c>
      <c r="B483" s="241">
        <v>11</v>
      </c>
      <c r="C483" s="241">
        <v>11.4</v>
      </c>
      <c r="D483" s="241">
        <v>11.4</v>
      </c>
      <c r="E483" s="241">
        <v>11.4</v>
      </c>
      <c r="F483" s="241">
        <v>11.8</v>
      </c>
      <c r="G483" s="241">
        <v>12.9</v>
      </c>
      <c r="H483" s="241">
        <v>13.7</v>
      </c>
      <c r="I483" s="241">
        <v>13.5</v>
      </c>
      <c r="J483" s="241">
        <v>13.5</v>
      </c>
      <c r="K483" s="241">
        <v>13.4</v>
      </c>
      <c r="L483" s="241">
        <v>12.9</v>
      </c>
      <c r="M483" s="241">
        <v>12.7</v>
      </c>
      <c r="N483" s="241">
        <v>12.5</v>
      </c>
      <c r="O483" s="241">
        <v>12.4</v>
      </c>
      <c r="P483" s="241">
        <v>12.2</v>
      </c>
      <c r="Q483" s="241">
        <v>11.8</v>
      </c>
      <c r="R483" s="241">
        <v>11.8</v>
      </c>
      <c r="S483" s="241">
        <v>11.6</v>
      </c>
      <c r="T483" s="241">
        <v>11.3</v>
      </c>
      <c r="U483" s="241">
        <v>11.3</v>
      </c>
      <c r="V483" s="241">
        <v>10.9</v>
      </c>
      <c r="W483" s="241">
        <v>10.7</v>
      </c>
      <c r="X483" s="241">
        <v>10.8</v>
      </c>
      <c r="Y483" s="241">
        <v>11.4</v>
      </c>
      <c r="Z483" s="235" t="str">
        <f t="shared" si="21"/>
        <v>Friday</v>
      </c>
      <c r="AA483" s="235" t="str">
        <f t="shared" si="22"/>
        <v>February</v>
      </c>
      <c r="AB483" s="235" t="s">
        <v>202</v>
      </c>
      <c r="AC483" s="242">
        <f t="shared" si="23"/>
        <v>12.012500000000001</v>
      </c>
      <c r="AD483" s="235">
        <f>VLOOKUP(A483,'[5]Daily LDZ Demand'!$A$5:$B$4752,2,FALSE)</f>
        <v>8.2609999999999992</v>
      </c>
    </row>
    <row r="484" spans="1:30" s="235" customFormat="1" x14ac:dyDescent="0.35">
      <c r="A484" s="240">
        <v>44977</v>
      </c>
      <c r="B484" s="241">
        <v>7.1</v>
      </c>
      <c r="C484" s="241">
        <v>7.8</v>
      </c>
      <c r="D484" s="241">
        <v>7.7</v>
      </c>
      <c r="E484" s="241">
        <v>8.3000000000000007</v>
      </c>
      <c r="F484" s="241">
        <v>9</v>
      </c>
      <c r="G484" s="241">
        <v>10</v>
      </c>
      <c r="H484" s="241">
        <v>10.8</v>
      </c>
      <c r="I484" s="241">
        <v>11.3</v>
      </c>
      <c r="J484" s="241">
        <v>11.6</v>
      </c>
      <c r="K484" s="241">
        <v>12.4</v>
      </c>
      <c r="L484" s="241">
        <v>12</v>
      </c>
      <c r="M484" s="241">
        <v>10</v>
      </c>
      <c r="N484" s="241">
        <v>9.6</v>
      </c>
      <c r="O484" s="241">
        <v>9.4</v>
      </c>
      <c r="P484" s="241">
        <v>9.5</v>
      </c>
      <c r="Q484" s="241">
        <v>9.1</v>
      </c>
      <c r="R484" s="241">
        <v>8.9</v>
      </c>
      <c r="S484" s="241">
        <v>8.9</v>
      </c>
      <c r="T484" s="241">
        <v>8.8000000000000007</v>
      </c>
      <c r="U484" s="241">
        <v>8.8000000000000007</v>
      </c>
      <c r="V484" s="241">
        <v>8.5</v>
      </c>
      <c r="W484" s="241">
        <v>8.4</v>
      </c>
      <c r="X484" s="241">
        <v>8.1999999999999993</v>
      </c>
      <c r="Y484" s="241">
        <v>8.1</v>
      </c>
      <c r="Z484" s="235" t="str">
        <f t="shared" si="21"/>
        <v>Monday</v>
      </c>
      <c r="AA484" s="235" t="str">
        <f t="shared" si="22"/>
        <v>February</v>
      </c>
      <c r="AB484" s="235" t="s">
        <v>202</v>
      </c>
      <c r="AC484" s="242">
        <f t="shared" si="23"/>
        <v>9.3416666666666668</v>
      </c>
      <c r="AD484" s="235">
        <f>VLOOKUP(A484,'[5]Daily LDZ Demand'!$A$5:$B$4752,2,FALSE)</f>
        <v>8.8230000000000004</v>
      </c>
    </row>
    <row r="485" spans="1:30" s="235" customFormat="1" x14ac:dyDescent="0.35">
      <c r="A485" s="240">
        <v>44978</v>
      </c>
      <c r="B485" s="241">
        <v>8.1</v>
      </c>
      <c r="C485" s="241">
        <v>7.7</v>
      </c>
      <c r="D485" s="241">
        <v>7.4</v>
      </c>
      <c r="E485" s="241">
        <v>7.6</v>
      </c>
      <c r="F485" s="241">
        <v>8.1999999999999993</v>
      </c>
      <c r="G485" s="241">
        <v>8.3000000000000007</v>
      </c>
      <c r="H485" s="241">
        <v>8.8000000000000007</v>
      </c>
      <c r="I485" s="241">
        <v>10.200000000000001</v>
      </c>
      <c r="J485" s="241">
        <v>10.3</v>
      </c>
      <c r="K485" s="241">
        <v>9.5</v>
      </c>
      <c r="L485" s="241">
        <v>8.7000000000000011</v>
      </c>
      <c r="M485" s="241">
        <v>7.4</v>
      </c>
      <c r="N485" s="241">
        <v>6.8</v>
      </c>
      <c r="O485" s="241">
        <v>6.9</v>
      </c>
      <c r="P485" s="241">
        <v>6.8</v>
      </c>
      <c r="Q485" s="241">
        <v>6.8</v>
      </c>
      <c r="R485" s="241">
        <v>6.8</v>
      </c>
      <c r="S485" s="241">
        <v>6.8</v>
      </c>
      <c r="T485" s="241">
        <v>6.7</v>
      </c>
      <c r="U485" s="241">
        <v>6.6</v>
      </c>
      <c r="V485" s="241">
        <v>6.7</v>
      </c>
      <c r="W485" s="241">
        <v>6.3</v>
      </c>
      <c r="X485" s="241">
        <v>6.6</v>
      </c>
      <c r="Y485" s="241">
        <v>6.8</v>
      </c>
      <c r="Z485" s="235" t="str">
        <f t="shared" si="21"/>
        <v>Tuesday</v>
      </c>
      <c r="AA485" s="235" t="str">
        <f t="shared" si="22"/>
        <v>February</v>
      </c>
      <c r="AB485" s="235" t="s">
        <v>202</v>
      </c>
      <c r="AC485" s="242">
        <f t="shared" si="23"/>
        <v>7.6166666666666671</v>
      </c>
      <c r="AD485" s="235">
        <f>VLOOKUP(A485,'[5]Daily LDZ Demand'!$A$5:$B$4752,2,FALSE)</f>
        <v>9.3520000000000003</v>
      </c>
    </row>
    <row r="486" spans="1:30" s="235" customFormat="1" x14ac:dyDescent="0.35">
      <c r="A486" s="240">
        <v>44979</v>
      </c>
      <c r="B486" s="241">
        <v>6.9</v>
      </c>
      <c r="C486" s="241">
        <v>7.4</v>
      </c>
      <c r="D486" s="241">
        <v>7.7</v>
      </c>
      <c r="E486" s="241">
        <v>8.1999999999999993</v>
      </c>
      <c r="F486" s="241">
        <v>7.7</v>
      </c>
      <c r="G486" s="241">
        <v>8.5</v>
      </c>
      <c r="H486" s="241">
        <v>9.4</v>
      </c>
      <c r="I486" s="241">
        <v>9.3000000000000007</v>
      </c>
      <c r="J486" s="241">
        <v>9.4</v>
      </c>
      <c r="K486" s="241">
        <v>8.1999999999999993</v>
      </c>
      <c r="L486" s="241">
        <v>7.3</v>
      </c>
      <c r="M486" s="241">
        <v>6.9</v>
      </c>
      <c r="N486" s="241">
        <v>5.9</v>
      </c>
      <c r="O486" s="241">
        <v>5</v>
      </c>
      <c r="P486" s="241">
        <v>5.2</v>
      </c>
      <c r="Q486" s="241">
        <v>4.5</v>
      </c>
      <c r="R486" s="241">
        <v>4.5</v>
      </c>
      <c r="S486" s="241">
        <v>5</v>
      </c>
      <c r="T486" s="241">
        <v>5.4</v>
      </c>
      <c r="U486" s="241">
        <v>5.7</v>
      </c>
      <c r="V486" s="241">
        <v>5.7</v>
      </c>
      <c r="W486" s="241">
        <v>6</v>
      </c>
      <c r="X486" s="241">
        <v>5.6</v>
      </c>
      <c r="Y486" s="241">
        <v>5.2</v>
      </c>
      <c r="Z486" s="235" t="str">
        <f t="shared" si="21"/>
        <v>Wednesday</v>
      </c>
      <c r="AA486" s="235" t="str">
        <f t="shared" si="22"/>
        <v>February</v>
      </c>
      <c r="AB486" s="235" t="s">
        <v>202</v>
      </c>
      <c r="AC486" s="242">
        <f t="shared" si="23"/>
        <v>6.6916666666666655</v>
      </c>
      <c r="AD486" s="235">
        <f>VLOOKUP(A486,'[5]Daily LDZ Demand'!$A$5:$B$4752,2,FALSE)</f>
        <v>9.6769999999999996</v>
      </c>
    </row>
    <row r="487" spans="1:30" s="235" customFormat="1" x14ac:dyDescent="0.35">
      <c r="A487" s="240">
        <v>44980</v>
      </c>
      <c r="B487" s="241">
        <v>5.1000000000000005</v>
      </c>
      <c r="C487" s="241">
        <v>5.1000000000000005</v>
      </c>
      <c r="D487" s="241">
        <v>5.4</v>
      </c>
      <c r="E487" s="241">
        <v>6.2</v>
      </c>
      <c r="F487" s="241">
        <v>6.6</v>
      </c>
      <c r="G487" s="241">
        <v>6.7</v>
      </c>
      <c r="H487" s="241">
        <v>7.2</v>
      </c>
      <c r="I487" s="241">
        <v>7.2</v>
      </c>
      <c r="J487" s="241">
        <v>7.1</v>
      </c>
      <c r="K487" s="241">
        <v>7.2</v>
      </c>
      <c r="L487" s="241">
        <v>7.2</v>
      </c>
      <c r="M487" s="241">
        <v>7</v>
      </c>
      <c r="N487" s="241">
        <v>4.6000000000000005</v>
      </c>
      <c r="O487" s="241">
        <v>4.4000000000000004</v>
      </c>
      <c r="P487" s="241">
        <v>3.6</v>
      </c>
      <c r="Q487" s="241">
        <v>0.8</v>
      </c>
      <c r="R487" s="241">
        <v>0.2</v>
      </c>
      <c r="S487" s="241">
        <v>1.4</v>
      </c>
      <c r="T487" s="241">
        <v>-0.7</v>
      </c>
      <c r="U487" s="241">
        <v>-2</v>
      </c>
      <c r="V487" s="241">
        <v>-3</v>
      </c>
      <c r="W487" s="241">
        <v>-3</v>
      </c>
      <c r="X487" s="241">
        <v>-2</v>
      </c>
      <c r="Y487" s="241">
        <v>-1</v>
      </c>
      <c r="Z487" s="235" t="str">
        <f t="shared" si="21"/>
        <v>Thursday</v>
      </c>
      <c r="AA487" s="235" t="str">
        <f t="shared" si="22"/>
        <v>February</v>
      </c>
      <c r="AB487" s="235" t="s">
        <v>202</v>
      </c>
      <c r="AC487" s="242">
        <f t="shared" si="23"/>
        <v>3.3875000000000006</v>
      </c>
      <c r="AD487" s="235">
        <f>VLOOKUP(A487,'[5]Daily LDZ Demand'!$A$5:$B$4752,2,FALSE)</f>
        <v>11.379</v>
      </c>
    </row>
    <row r="488" spans="1:30" s="235" customFormat="1" x14ac:dyDescent="0.35">
      <c r="A488" s="240">
        <v>44981</v>
      </c>
      <c r="B488" s="241">
        <v>0</v>
      </c>
      <c r="C488" s="241">
        <v>0</v>
      </c>
      <c r="D488" s="241">
        <v>1</v>
      </c>
      <c r="E488" s="241">
        <v>2</v>
      </c>
      <c r="F488" s="241">
        <v>5</v>
      </c>
      <c r="G488" s="241">
        <v>6</v>
      </c>
      <c r="H488" s="241">
        <v>8</v>
      </c>
      <c r="I488" s="241">
        <v>9</v>
      </c>
      <c r="J488" s="241">
        <v>9</v>
      </c>
      <c r="K488" s="241">
        <v>10</v>
      </c>
      <c r="L488" s="241">
        <v>10</v>
      </c>
      <c r="M488" s="241">
        <v>10</v>
      </c>
      <c r="N488" s="241">
        <v>8</v>
      </c>
      <c r="O488" s="241">
        <v>7</v>
      </c>
      <c r="P488" s="241">
        <v>7</v>
      </c>
      <c r="Q488" s="241">
        <v>5</v>
      </c>
      <c r="R488" s="241">
        <v>6</v>
      </c>
      <c r="S488" s="241">
        <v>4</v>
      </c>
      <c r="T488" s="241">
        <v>3</v>
      </c>
      <c r="U488" s="241">
        <v>3</v>
      </c>
      <c r="V488" s="241">
        <v>4</v>
      </c>
      <c r="W488" s="241">
        <v>3</v>
      </c>
      <c r="X488" s="241">
        <v>3</v>
      </c>
      <c r="Y488" s="241">
        <v>2</v>
      </c>
      <c r="Z488" s="235" t="str">
        <f t="shared" si="21"/>
        <v>Friday</v>
      </c>
      <c r="AA488" s="235" t="str">
        <f t="shared" si="22"/>
        <v>February</v>
      </c>
      <c r="AB488" s="235" t="s">
        <v>202</v>
      </c>
      <c r="AC488" s="242">
        <f t="shared" si="23"/>
        <v>5.208333333333333</v>
      </c>
      <c r="AD488" s="235">
        <f>VLOOKUP(A488,'[5]Daily LDZ Demand'!$A$5:$B$4752,2,FALSE)</f>
        <v>11.398</v>
      </c>
    </row>
    <row r="489" spans="1:30" s="235" customFormat="1" x14ac:dyDescent="0.35">
      <c r="A489" s="240">
        <v>44984</v>
      </c>
      <c r="B489" s="241">
        <v>-2</v>
      </c>
      <c r="C489" s="241">
        <v>-2</v>
      </c>
      <c r="D489" s="241">
        <v>-1</v>
      </c>
      <c r="E489" s="241">
        <v>3</v>
      </c>
      <c r="F489" s="241">
        <v>5</v>
      </c>
      <c r="G489" s="241">
        <v>6</v>
      </c>
      <c r="H489" s="241">
        <v>6</v>
      </c>
      <c r="I489" s="241">
        <v>7</v>
      </c>
      <c r="J489" s="241">
        <v>7</v>
      </c>
      <c r="K489" s="241">
        <v>7</v>
      </c>
      <c r="L489" s="241">
        <v>8</v>
      </c>
      <c r="M489" s="241">
        <v>7</v>
      </c>
      <c r="N489" s="241">
        <v>6</v>
      </c>
      <c r="O489" s="241">
        <v>6</v>
      </c>
      <c r="P489" s="241">
        <v>5</v>
      </c>
      <c r="Q489" s="241">
        <v>4</v>
      </c>
      <c r="R489" s="241">
        <v>3</v>
      </c>
      <c r="S489" s="241">
        <v>2</v>
      </c>
      <c r="T489" s="241">
        <v>2</v>
      </c>
      <c r="U489" s="241">
        <v>1</v>
      </c>
      <c r="V489" s="241">
        <v>1</v>
      </c>
      <c r="W489" s="241">
        <v>1</v>
      </c>
      <c r="X489" s="241">
        <v>0</v>
      </c>
      <c r="Y489" s="241">
        <v>-2</v>
      </c>
      <c r="Z489" s="235" t="str">
        <f t="shared" si="21"/>
        <v>Monday</v>
      </c>
      <c r="AA489" s="235" t="str">
        <f t="shared" si="22"/>
        <v>February</v>
      </c>
      <c r="AB489" s="235" t="s">
        <v>202</v>
      </c>
      <c r="AC489" s="242">
        <f t="shared" si="23"/>
        <v>3.3333333333333335</v>
      </c>
      <c r="AD489" s="235">
        <f>VLOOKUP(A489,'[5]Daily LDZ Demand'!$A$5:$B$4752,2,FALSE)</f>
        <v>12.542</v>
      </c>
    </row>
    <row r="490" spans="1:30" s="235" customFormat="1" x14ac:dyDescent="0.35">
      <c r="A490" s="240">
        <v>44985</v>
      </c>
      <c r="B490" s="241">
        <v>-1</v>
      </c>
      <c r="C490" s="241">
        <v>-2</v>
      </c>
      <c r="D490" s="241">
        <v>-1</v>
      </c>
      <c r="E490" s="241">
        <v>2</v>
      </c>
      <c r="F490" s="241">
        <v>5</v>
      </c>
      <c r="G490" s="241">
        <v>6</v>
      </c>
      <c r="H490" s="241">
        <v>7</v>
      </c>
      <c r="I490" s="241">
        <v>8</v>
      </c>
      <c r="J490" s="241">
        <v>8</v>
      </c>
      <c r="K490" s="241">
        <v>9</v>
      </c>
      <c r="L490" s="241">
        <v>8</v>
      </c>
      <c r="M490" s="241">
        <v>8</v>
      </c>
      <c r="N490" s="241">
        <v>7</v>
      </c>
      <c r="O490" s="241">
        <v>7</v>
      </c>
      <c r="P490" s="241">
        <v>7</v>
      </c>
      <c r="Q490" s="241">
        <v>5</v>
      </c>
      <c r="R490" s="241">
        <v>7</v>
      </c>
      <c r="S490" s="241">
        <v>7</v>
      </c>
      <c r="T490" s="241">
        <v>6</v>
      </c>
      <c r="U490" s="241">
        <v>6</v>
      </c>
      <c r="V490" s="241">
        <v>5</v>
      </c>
      <c r="W490" s="241">
        <v>5</v>
      </c>
      <c r="X490" s="241">
        <v>5</v>
      </c>
      <c r="Y490" s="241">
        <v>4</v>
      </c>
      <c r="Z490" s="235" t="str">
        <f t="shared" si="21"/>
        <v>Tuesday</v>
      </c>
      <c r="AA490" s="235" t="str">
        <f t="shared" si="22"/>
        <v>February</v>
      </c>
      <c r="AB490" s="235" t="s">
        <v>202</v>
      </c>
      <c r="AC490" s="242">
        <f t="shared" si="23"/>
        <v>5.333333333333333</v>
      </c>
      <c r="AD490" s="235">
        <f>VLOOKUP(A490,'[5]Daily LDZ Demand'!$A$5:$B$4752,2,FALSE)</f>
        <v>11.878</v>
      </c>
    </row>
    <row r="491" spans="1:30" s="235" customFormat="1" x14ac:dyDescent="0.35">
      <c r="A491" s="240">
        <v>44986</v>
      </c>
      <c r="B491" s="241">
        <v>4</v>
      </c>
      <c r="C491" s="241">
        <v>4</v>
      </c>
      <c r="D491" s="241">
        <v>5</v>
      </c>
      <c r="E491" s="241">
        <v>5</v>
      </c>
      <c r="F491" s="241">
        <v>5</v>
      </c>
      <c r="G491" s="241">
        <v>6</v>
      </c>
      <c r="H491" s="241">
        <v>6.6</v>
      </c>
      <c r="I491" s="241">
        <v>6.9</v>
      </c>
      <c r="J491" s="241">
        <v>7.2</v>
      </c>
      <c r="K491" s="241">
        <v>8</v>
      </c>
      <c r="L491" s="241">
        <v>7.9</v>
      </c>
      <c r="M491" s="241">
        <v>6.9</v>
      </c>
      <c r="N491" s="241">
        <v>5.9</v>
      </c>
      <c r="O491" s="241">
        <v>4.7</v>
      </c>
      <c r="P491" s="241">
        <v>5.8</v>
      </c>
      <c r="Q491" s="241">
        <v>6.1</v>
      </c>
      <c r="R491" s="241">
        <v>5.9</v>
      </c>
      <c r="S491" s="241">
        <v>5.8</v>
      </c>
      <c r="T491" s="241">
        <v>5.4</v>
      </c>
      <c r="U491" s="241">
        <v>5</v>
      </c>
      <c r="V491" s="241">
        <v>4.9000000000000004</v>
      </c>
      <c r="W491" s="241">
        <v>4.4000000000000004</v>
      </c>
      <c r="X491" s="241">
        <v>4.5</v>
      </c>
      <c r="Y491" s="241">
        <v>3.9</v>
      </c>
      <c r="Z491" s="235" t="str">
        <f t="shared" si="21"/>
        <v>Wednesday</v>
      </c>
      <c r="AA491" s="235" t="str">
        <f t="shared" si="22"/>
        <v>March</v>
      </c>
      <c r="AB491" s="235" t="s">
        <v>202</v>
      </c>
      <c r="AC491" s="242">
        <f t="shared" si="23"/>
        <v>5.616666666666668</v>
      </c>
      <c r="AD491" s="235">
        <f>VLOOKUP(A491,'[5]Daily LDZ Demand'!$A$5:$B$4752,2,FALSE)</f>
        <v>11.631</v>
      </c>
    </row>
    <row r="492" spans="1:30" s="235" customFormat="1" x14ac:dyDescent="0.35">
      <c r="A492" s="240">
        <v>44987</v>
      </c>
      <c r="B492" s="241">
        <v>3.8</v>
      </c>
      <c r="C492" s="241">
        <v>3.8</v>
      </c>
      <c r="D492" s="241">
        <v>2.5</v>
      </c>
      <c r="E492" s="241">
        <v>3.9</v>
      </c>
      <c r="F492" s="241">
        <v>5.6</v>
      </c>
      <c r="G492" s="241">
        <v>6.3</v>
      </c>
      <c r="H492" s="241">
        <v>6.2</v>
      </c>
      <c r="I492" s="241">
        <v>7.7</v>
      </c>
      <c r="J492" s="241">
        <v>7.8</v>
      </c>
      <c r="K492" s="241">
        <v>7.9</v>
      </c>
      <c r="L492" s="241">
        <v>7.9</v>
      </c>
      <c r="M492" s="241">
        <v>7.2</v>
      </c>
      <c r="N492" s="241">
        <v>5.2</v>
      </c>
      <c r="O492" s="241">
        <v>4.5</v>
      </c>
      <c r="P492" s="241">
        <v>3.3</v>
      </c>
      <c r="Q492" s="241">
        <v>1.4</v>
      </c>
      <c r="R492" s="241">
        <v>0.4</v>
      </c>
      <c r="S492" s="241">
        <v>1.2</v>
      </c>
      <c r="T492" s="241">
        <v>-0.6</v>
      </c>
      <c r="U492" s="241">
        <v>-1.1000000000000001</v>
      </c>
      <c r="V492" s="241">
        <v>-0.7</v>
      </c>
      <c r="W492" s="241">
        <v>-1.9</v>
      </c>
      <c r="X492" s="241">
        <v>-1.8</v>
      </c>
      <c r="Y492" s="241">
        <v>-1.1000000000000001</v>
      </c>
      <c r="Z492" s="235" t="str">
        <f t="shared" si="21"/>
        <v>Thursday</v>
      </c>
      <c r="AA492" s="235" t="str">
        <f t="shared" si="22"/>
        <v>March</v>
      </c>
      <c r="AB492" s="235" t="s">
        <v>202</v>
      </c>
      <c r="AC492" s="242">
        <f t="shared" si="23"/>
        <v>3.308333333333334</v>
      </c>
      <c r="AD492" s="235">
        <f>VLOOKUP(A492,'[5]Daily LDZ Demand'!$A$5:$B$4752,2,FALSE)</f>
        <v>10.855</v>
      </c>
    </row>
    <row r="493" spans="1:30" s="235" customFormat="1" x14ac:dyDescent="0.35">
      <c r="A493" s="240">
        <v>44988</v>
      </c>
      <c r="B493" s="241">
        <v>-0.3</v>
      </c>
      <c r="C493" s="241">
        <v>0.2</v>
      </c>
      <c r="D493" s="241">
        <v>1.2</v>
      </c>
      <c r="E493" s="241">
        <v>4</v>
      </c>
      <c r="F493" s="241">
        <v>5</v>
      </c>
      <c r="G493" s="241">
        <v>5.7</v>
      </c>
      <c r="H493" s="241">
        <v>6.1</v>
      </c>
      <c r="I493" s="241">
        <v>6</v>
      </c>
      <c r="J493" s="241">
        <v>5.9</v>
      </c>
      <c r="K493" s="241">
        <v>5.9</v>
      </c>
      <c r="L493" s="241">
        <v>5.9</v>
      </c>
      <c r="M493" s="241">
        <v>5.7</v>
      </c>
      <c r="N493" s="241">
        <v>5.4</v>
      </c>
      <c r="O493" s="241">
        <v>5.2</v>
      </c>
      <c r="P493" s="241">
        <v>4.9000000000000004</v>
      </c>
      <c r="Q493" s="241">
        <v>4.6000000000000005</v>
      </c>
      <c r="R493" s="241">
        <v>4.5</v>
      </c>
      <c r="S493" s="241">
        <v>4.3</v>
      </c>
      <c r="T493" s="241">
        <v>4.3</v>
      </c>
      <c r="U493" s="241">
        <v>4.0999999999999996</v>
      </c>
      <c r="V493" s="241">
        <v>4.2</v>
      </c>
      <c r="W493" s="241">
        <v>4.7</v>
      </c>
      <c r="X493" s="241">
        <v>4.2</v>
      </c>
      <c r="Y493" s="241">
        <v>3.9</v>
      </c>
      <c r="Z493" s="235" t="str">
        <f t="shared" si="21"/>
        <v>Friday</v>
      </c>
      <c r="AA493" s="235" t="str">
        <f t="shared" si="22"/>
        <v>March</v>
      </c>
      <c r="AB493" s="235" t="s">
        <v>202</v>
      </c>
      <c r="AC493" s="242">
        <f t="shared" si="23"/>
        <v>4.3999999999999995</v>
      </c>
      <c r="AD493" s="235">
        <f>VLOOKUP(A493,'[5]Daily LDZ Demand'!$A$5:$B$4752,2,FALSE)</f>
        <v>12.427</v>
      </c>
    </row>
    <row r="494" spans="1:30" s="235" customFormat="1" x14ac:dyDescent="0.35">
      <c r="A494" s="240">
        <v>44991</v>
      </c>
      <c r="B494" s="241">
        <v>4</v>
      </c>
      <c r="C494" s="241">
        <v>4.4000000000000004</v>
      </c>
      <c r="D494" s="241">
        <v>5</v>
      </c>
      <c r="E494" s="241">
        <v>5.9</v>
      </c>
      <c r="F494" s="241">
        <v>6.4</v>
      </c>
      <c r="G494" s="241">
        <v>8.1</v>
      </c>
      <c r="H494" s="241">
        <v>7.6</v>
      </c>
      <c r="I494" s="241">
        <v>8.6</v>
      </c>
      <c r="J494" s="241">
        <v>6.7</v>
      </c>
      <c r="K494" s="241">
        <v>7.5</v>
      </c>
      <c r="L494" s="241">
        <v>7.7</v>
      </c>
      <c r="M494" s="241">
        <v>7.5</v>
      </c>
      <c r="N494" s="241">
        <v>6.7</v>
      </c>
      <c r="O494" s="241">
        <v>6.4</v>
      </c>
      <c r="P494" s="241">
        <v>6.7</v>
      </c>
      <c r="Q494" s="241">
        <v>6.8</v>
      </c>
      <c r="R494" s="241">
        <v>6.3</v>
      </c>
      <c r="S494" s="241">
        <v>6.2</v>
      </c>
      <c r="T494" s="241">
        <v>6.1</v>
      </c>
      <c r="U494" s="241">
        <v>6.3</v>
      </c>
      <c r="V494" s="241">
        <v>6.2</v>
      </c>
      <c r="W494" s="241">
        <v>6.4</v>
      </c>
      <c r="X494" s="241">
        <v>6</v>
      </c>
      <c r="Y494" s="241">
        <v>5.4</v>
      </c>
      <c r="Z494" s="235" t="str">
        <f t="shared" si="21"/>
        <v>Monday</v>
      </c>
      <c r="AA494" s="235" t="str">
        <f t="shared" si="22"/>
        <v>March</v>
      </c>
      <c r="AB494" s="235" t="s">
        <v>202</v>
      </c>
      <c r="AC494" s="242">
        <f t="shared" si="23"/>
        <v>6.4541666666666684</v>
      </c>
      <c r="AD494" s="235">
        <f>VLOOKUP(A494,'[5]Daily LDZ Demand'!$A$5:$B$4752,2,FALSE)</f>
        <v>11.587999999999999</v>
      </c>
    </row>
    <row r="495" spans="1:30" s="235" customFormat="1" x14ac:dyDescent="0.35">
      <c r="A495" s="240">
        <v>44992</v>
      </c>
      <c r="B495" s="241">
        <v>2.6</v>
      </c>
      <c r="C495" s="241">
        <v>2.3000000000000003</v>
      </c>
      <c r="D495" s="241">
        <v>2.5</v>
      </c>
      <c r="E495" s="241">
        <v>2.8</v>
      </c>
      <c r="F495" s="241">
        <v>2.6</v>
      </c>
      <c r="G495" s="241">
        <v>3.4</v>
      </c>
      <c r="H495" s="241">
        <v>3.9</v>
      </c>
      <c r="I495" s="241">
        <v>5.2</v>
      </c>
      <c r="J495" s="241">
        <v>5.4</v>
      </c>
      <c r="K495" s="241">
        <v>5.7</v>
      </c>
      <c r="L495" s="241">
        <v>5.6</v>
      </c>
      <c r="M495" s="241">
        <v>5.5</v>
      </c>
      <c r="N495" s="241">
        <v>4.3</v>
      </c>
      <c r="O495" s="241">
        <v>3.2</v>
      </c>
      <c r="P495" s="241">
        <v>2.3000000000000003</v>
      </c>
      <c r="Q495" s="241">
        <v>1.7</v>
      </c>
      <c r="R495" s="241">
        <v>2.9</v>
      </c>
      <c r="S495" s="241">
        <v>3.1</v>
      </c>
      <c r="T495" s="241">
        <v>3.4</v>
      </c>
      <c r="U495" s="241">
        <v>3.2</v>
      </c>
      <c r="V495" s="241">
        <v>1.5</v>
      </c>
      <c r="W495" s="241">
        <v>0.9</v>
      </c>
      <c r="X495" s="241">
        <v>1.2</v>
      </c>
      <c r="Y495" s="241">
        <v>1.2</v>
      </c>
      <c r="Z495" s="235" t="str">
        <f t="shared" si="21"/>
        <v>Tuesday</v>
      </c>
      <c r="AA495" s="235" t="str">
        <f t="shared" si="22"/>
        <v>March</v>
      </c>
      <c r="AB495" s="235" t="s">
        <v>202</v>
      </c>
      <c r="AC495" s="242">
        <f t="shared" si="23"/>
        <v>3.183333333333334</v>
      </c>
      <c r="AD495" s="235">
        <f>VLOOKUP(A495,'[5]Daily LDZ Demand'!$A$5:$B$4752,2,FALSE)</f>
        <v>11.904999999999999</v>
      </c>
    </row>
    <row r="496" spans="1:30" s="235" customFormat="1" x14ac:dyDescent="0.35">
      <c r="A496" s="240">
        <v>44993</v>
      </c>
      <c r="B496" s="241">
        <v>1.1000000000000001</v>
      </c>
      <c r="C496" s="241">
        <v>1.5</v>
      </c>
      <c r="D496" s="241">
        <v>1.4</v>
      </c>
      <c r="E496" s="241">
        <v>1.4</v>
      </c>
      <c r="F496" s="241">
        <v>1.7</v>
      </c>
      <c r="G496" s="241">
        <v>2</v>
      </c>
      <c r="H496" s="241">
        <v>2.5</v>
      </c>
      <c r="I496" s="241">
        <v>2.7</v>
      </c>
      <c r="J496" s="241">
        <v>3</v>
      </c>
      <c r="K496" s="241">
        <v>3.2</v>
      </c>
      <c r="L496" s="241">
        <v>3</v>
      </c>
      <c r="M496" s="241">
        <v>2.9</v>
      </c>
      <c r="N496" s="241">
        <v>2.4</v>
      </c>
      <c r="O496" s="241">
        <v>2.4</v>
      </c>
      <c r="P496" s="241">
        <v>2.4</v>
      </c>
      <c r="Q496" s="241">
        <v>2.4</v>
      </c>
      <c r="R496" s="241">
        <v>2.4</v>
      </c>
      <c r="S496" s="241">
        <v>2.5</v>
      </c>
      <c r="T496" s="241">
        <v>2</v>
      </c>
      <c r="U496" s="241">
        <v>2.1</v>
      </c>
      <c r="V496" s="241">
        <v>2.1</v>
      </c>
      <c r="W496" s="241">
        <v>1.9</v>
      </c>
      <c r="X496" s="241">
        <v>1.9</v>
      </c>
      <c r="Y496" s="241">
        <v>2</v>
      </c>
      <c r="Z496" s="235" t="str">
        <f t="shared" si="21"/>
        <v>Wednesday</v>
      </c>
      <c r="AA496" s="235" t="str">
        <f t="shared" si="22"/>
        <v>March</v>
      </c>
      <c r="AB496" s="235" t="s">
        <v>202</v>
      </c>
      <c r="AC496" s="242">
        <f t="shared" si="23"/>
        <v>2.2041666666666662</v>
      </c>
      <c r="AD496" s="235">
        <f>VLOOKUP(A496,'[5]Daily LDZ Demand'!$A$5:$B$4752,2,FALSE)</f>
        <v>13.601000000000001</v>
      </c>
    </row>
    <row r="497" spans="1:30" s="235" customFormat="1" x14ac:dyDescent="0.35">
      <c r="A497" s="240">
        <v>44994</v>
      </c>
      <c r="B497" s="241">
        <v>2.3000000000000003</v>
      </c>
      <c r="C497" s="241">
        <v>3.2</v>
      </c>
      <c r="D497" s="241">
        <v>4.8</v>
      </c>
      <c r="E497" s="241">
        <v>8.1999999999999993</v>
      </c>
      <c r="F497" s="241">
        <v>11.3</v>
      </c>
      <c r="G497" s="241">
        <v>11.7</v>
      </c>
      <c r="H497" s="241">
        <v>11.9</v>
      </c>
      <c r="I497" s="241">
        <v>12</v>
      </c>
      <c r="J497" s="241">
        <v>11.4</v>
      </c>
      <c r="K497" s="241">
        <v>11.6</v>
      </c>
      <c r="L497" s="241">
        <v>10.8</v>
      </c>
      <c r="M497" s="241">
        <v>10.9</v>
      </c>
      <c r="N497" s="241">
        <v>10.8</v>
      </c>
      <c r="O497" s="241">
        <v>10.6</v>
      </c>
      <c r="P497" s="241">
        <v>10.3</v>
      </c>
      <c r="Q497" s="241">
        <v>9.8000000000000007</v>
      </c>
      <c r="R497" s="241">
        <v>10</v>
      </c>
      <c r="S497" s="241">
        <v>9.9</v>
      </c>
      <c r="T497" s="241">
        <v>9.4</v>
      </c>
      <c r="U497" s="241">
        <v>9.3000000000000007</v>
      </c>
      <c r="V497" s="241">
        <v>6</v>
      </c>
      <c r="W497" s="241">
        <v>4.6000000000000005</v>
      </c>
      <c r="X497" s="241">
        <v>3.7</v>
      </c>
      <c r="Y497" s="241">
        <v>3.5</v>
      </c>
      <c r="Z497" s="235" t="str">
        <f t="shared" si="21"/>
        <v>Thursday</v>
      </c>
      <c r="AA497" s="235" t="str">
        <f t="shared" si="22"/>
        <v>March</v>
      </c>
      <c r="AB497" s="235" t="s">
        <v>202</v>
      </c>
      <c r="AC497" s="242">
        <f t="shared" si="23"/>
        <v>8.6666666666666679</v>
      </c>
      <c r="AD497" s="235">
        <f>VLOOKUP(A497,'[5]Daily LDZ Demand'!$A$5:$B$4752,2,FALSE)</f>
        <v>11.743</v>
      </c>
    </row>
    <row r="498" spans="1:30" s="235" customFormat="1" x14ac:dyDescent="0.35">
      <c r="A498" s="240">
        <v>44995</v>
      </c>
      <c r="B498" s="241">
        <v>3.3</v>
      </c>
      <c r="C498" s="241">
        <v>2.8</v>
      </c>
      <c r="D498" s="241">
        <v>2.9</v>
      </c>
      <c r="E498" s="241">
        <v>3.2</v>
      </c>
      <c r="F498" s="241">
        <v>3.4</v>
      </c>
      <c r="G498" s="241">
        <v>4</v>
      </c>
      <c r="H498" s="241">
        <v>4.4000000000000004</v>
      </c>
      <c r="I498" s="241">
        <v>4.6000000000000005</v>
      </c>
      <c r="J498" s="241">
        <v>5.7</v>
      </c>
      <c r="K498" s="241">
        <v>5.7</v>
      </c>
      <c r="L498" s="241">
        <v>5.5</v>
      </c>
      <c r="M498" s="241">
        <v>5</v>
      </c>
      <c r="N498" s="241">
        <v>4.2</v>
      </c>
      <c r="O498" s="241">
        <v>2.5</v>
      </c>
      <c r="P498" s="241">
        <v>2</v>
      </c>
      <c r="Q498" s="241">
        <v>1.8</v>
      </c>
      <c r="R498" s="241">
        <v>1.5</v>
      </c>
      <c r="S498" s="241">
        <v>1.7</v>
      </c>
      <c r="T498" s="241">
        <v>1.3</v>
      </c>
      <c r="U498" s="241">
        <v>1.5</v>
      </c>
      <c r="V498" s="241">
        <v>1.4</v>
      </c>
      <c r="W498" s="241">
        <v>2</v>
      </c>
      <c r="X498" s="241">
        <v>2.4</v>
      </c>
      <c r="Y498" s="241">
        <v>2.3000000000000003</v>
      </c>
      <c r="Z498" s="235" t="str">
        <f t="shared" si="21"/>
        <v>Friday</v>
      </c>
      <c r="AA498" s="235" t="str">
        <f t="shared" si="22"/>
        <v>March</v>
      </c>
      <c r="AB498" s="235" t="s">
        <v>202</v>
      </c>
      <c r="AC498" s="242">
        <f t="shared" si="23"/>
        <v>3.1291666666666669</v>
      </c>
      <c r="AD498" s="235">
        <f>VLOOKUP(A498,'[5]Daily LDZ Demand'!$A$5:$B$4752,2,FALSE)</f>
        <v>12.331</v>
      </c>
    </row>
    <row r="499" spans="1:30" s="235" customFormat="1" x14ac:dyDescent="0.35">
      <c r="A499" s="240">
        <v>44998</v>
      </c>
      <c r="B499" s="241">
        <v>11.7</v>
      </c>
      <c r="C499" s="241">
        <v>11.5</v>
      </c>
      <c r="D499" s="241">
        <v>11.4</v>
      </c>
      <c r="E499" s="241">
        <v>11.9</v>
      </c>
      <c r="F499" s="241">
        <v>11.9</v>
      </c>
      <c r="G499" s="241">
        <v>12.2</v>
      </c>
      <c r="H499" s="241">
        <v>12.1</v>
      </c>
      <c r="I499" s="241">
        <v>11.3</v>
      </c>
      <c r="J499" s="241">
        <v>12.2</v>
      </c>
      <c r="K499" s="241">
        <v>11.9</v>
      </c>
      <c r="L499" s="241">
        <v>11.5</v>
      </c>
      <c r="M499" s="241">
        <v>11</v>
      </c>
      <c r="N499" s="241">
        <v>10.4</v>
      </c>
      <c r="O499" s="241">
        <v>9.8000000000000007</v>
      </c>
      <c r="P499" s="241">
        <v>9.9</v>
      </c>
      <c r="Q499" s="241">
        <v>10.200000000000001</v>
      </c>
      <c r="R499" s="241">
        <v>10.4</v>
      </c>
      <c r="S499" s="241">
        <v>10.3</v>
      </c>
      <c r="T499" s="241">
        <v>7.7</v>
      </c>
      <c r="U499" s="241">
        <v>6.6</v>
      </c>
      <c r="V499" s="241">
        <v>5.9</v>
      </c>
      <c r="W499" s="241">
        <v>5.8</v>
      </c>
      <c r="X499" s="241">
        <v>6.3</v>
      </c>
      <c r="Y499" s="241">
        <v>5.1000000000000005</v>
      </c>
      <c r="Z499" s="235" t="str">
        <f t="shared" si="21"/>
        <v>Monday</v>
      </c>
      <c r="AA499" s="235" t="str">
        <f t="shared" si="22"/>
        <v>March</v>
      </c>
      <c r="AB499" s="235" t="s">
        <v>202</v>
      </c>
      <c r="AC499" s="242">
        <f t="shared" si="23"/>
        <v>9.9583333333333339</v>
      </c>
      <c r="AD499" s="235">
        <f>VLOOKUP(A499,'[5]Daily LDZ Demand'!$A$5:$B$4752,2,FALSE)</f>
        <v>8.7210000000000001</v>
      </c>
    </row>
    <row r="500" spans="1:30" s="235" customFormat="1" x14ac:dyDescent="0.35">
      <c r="A500" s="240">
        <v>44999</v>
      </c>
      <c r="B500" s="241">
        <v>4.2</v>
      </c>
      <c r="C500" s="241">
        <v>3.8</v>
      </c>
      <c r="D500" s="241">
        <v>4.5</v>
      </c>
      <c r="E500" s="241">
        <v>6.1</v>
      </c>
      <c r="F500" s="241">
        <v>6.9</v>
      </c>
      <c r="G500" s="241">
        <v>7.2</v>
      </c>
      <c r="H500" s="241">
        <v>8.3000000000000007</v>
      </c>
      <c r="I500" s="241">
        <v>8.1999999999999993</v>
      </c>
      <c r="J500" s="241">
        <v>9.6</v>
      </c>
      <c r="K500" s="241">
        <v>9.5</v>
      </c>
      <c r="L500" s="241">
        <v>9.5</v>
      </c>
      <c r="M500" s="241">
        <v>8.6</v>
      </c>
      <c r="N500" s="241">
        <v>7.2</v>
      </c>
      <c r="O500" s="241">
        <v>5.7</v>
      </c>
      <c r="P500" s="241">
        <v>4.2</v>
      </c>
      <c r="Q500" s="241">
        <v>4.7</v>
      </c>
      <c r="R500" s="241">
        <v>4</v>
      </c>
      <c r="S500" s="241">
        <v>3.2</v>
      </c>
      <c r="T500" s="241">
        <v>2.5</v>
      </c>
      <c r="U500" s="241">
        <v>1.9</v>
      </c>
      <c r="V500" s="241">
        <v>0.3</v>
      </c>
      <c r="W500" s="241">
        <v>-0.8</v>
      </c>
      <c r="X500" s="241">
        <v>-1.1000000000000001</v>
      </c>
      <c r="Y500" s="241">
        <v>-0.8</v>
      </c>
      <c r="Z500" s="235" t="str">
        <f t="shared" si="21"/>
        <v>Tuesday</v>
      </c>
      <c r="AA500" s="235" t="str">
        <f t="shared" si="22"/>
        <v>March</v>
      </c>
      <c r="AB500" s="235" t="s">
        <v>202</v>
      </c>
      <c r="AC500" s="242">
        <f t="shared" si="23"/>
        <v>4.8916666666666684</v>
      </c>
      <c r="AD500" s="235">
        <f>VLOOKUP(A500,'[5]Daily LDZ Demand'!$A$5:$B$4752,2,FALSE)</f>
        <v>9.8089999999999993</v>
      </c>
    </row>
    <row r="501" spans="1:30" s="235" customFormat="1" x14ac:dyDescent="0.35">
      <c r="A501" s="240">
        <v>45000</v>
      </c>
      <c r="B501" s="241">
        <v>-0.7</v>
      </c>
      <c r="C501" s="241">
        <v>-0.7</v>
      </c>
      <c r="D501" s="241">
        <v>1</v>
      </c>
      <c r="E501" s="241">
        <v>4</v>
      </c>
      <c r="F501" s="241">
        <v>6.3</v>
      </c>
      <c r="G501" s="241">
        <v>7.9</v>
      </c>
      <c r="H501" s="241">
        <v>8.6</v>
      </c>
      <c r="I501" s="241">
        <v>8.3000000000000007</v>
      </c>
      <c r="J501" s="241">
        <v>8.7000000000000011</v>
      </c>
      <c r="K501" s="241">
        <v>8.1999999999999993</v>
      </c>
      <c r="L501" s="241">
        <v>7.8</v>
      </c>
      <c r="M501" s="241">
        <v>8.4</v>
      </c>
      <c r="N501" s="241">
        <v>7.6</v>
      </c>
      <c r="O501" s="241">
        <v>8</v>
      </c>
      <c r="P501" s="241">
        <v>8.1</v>
      </c>
      <c r="Q501" s="241">
        <v>9.5</v>
      </c>
      <c r="R501" s="241">
        <v>10</v>
      </c>
      <c r="S501" s="241">
        <v>10.200000000000001</v>
      </c>
      <c r="T501" s="241">
        <v>10.1</v>
      </c>
      <c r="U501" s="241">
        <v>10.200000000000001</v>
      </c>
      <c r="V501" s="241">
        <v>10.200000000000001</v>
      </c>
      <c r="W501" s="241">
        <v>9.9</v>
      </c>
      <c r="X501" s="241">
        <v>10.200000000000001</v>
      </c>
      <c r="Y501" s="241">
        <v>10.200000000000001</v>
      </c>
      <c r="Z501" s="235" t="str">
        <f t="shared" si="21"/>
        <v>Wednesday</v>
      </c>
      <c r="AA501" s="235" t="str">
        <f t="shared" si="22"/>
        <v>March</v>
      </c>
      <c r="AB501" s="235" t="s">
        <v>202</v>
      </c>
      <c r="AC501" s="242">
        <f t="shared" si="23"/>
        <v>7.5833333333333321</v>
      </c>
      <c r="AD501" s="235">
        <f>VLOOKUP(A501,'[5]Daily LDZ Demand'!$A$5:$B$4752,2,FALSE)</f>
        <v>11.193</v>
      </c>
    </row>
    <row r="502" spans="1:30" s="235" customFormat="1" x14ac:dyDescent="0.35">
      <c r="A502" s="240">
        <v>45001</v>
      </c>
      <c r="B502" s="241">
        <v>10.1</v>
      </c>
      <c r="C502" s="241">
        <v>10.1</v>
      </c>
      <c r="D502" s="241">
        <v>10.200000000000001</v>
      </c>
      <c r="E502" s="241">
        <v>10.7</v>
      </c>
      <c r="F502" s="241">
        <v>10.9</v>
      </c>
      <c r="G502" s="241">
        <v>11.4</v>
      </c>
      <c r="H502" s="241">
        <v>11</v>
      </c>
      <c r="I502" s="241">
        <v>11</v>
      </c>
      <c r="J502" s="241">
        <v>11</v>
      </c>
      <c r="K502" s="241">
        <v>11</v>
      </c>
      <c r="L502" s="241">
        <v>11</v>
      </c>
      <c r="M502" s="241">
        <v>10</v>
      </c>
      <c r="N502" s="241">
        <v>10</v>
      </c>
      <c r="O502" s="241">
        <v>11</v>
      </c>
      <c r="P502" s="241">
        <v>11</v>
      </c>
      <c r="Q502" s="241">
        <v>11</v>
      </c>
      <c r="R502" s="241">
        <v>11</v>
      </c>
      <c r="S502" s="241">
        <v>10</v>
      </c>
      <c r="T502" s="241">
        <v>10</v>
      </c>
      <c r="U502" s="241">
        <v>10</v>
      </c>
      <c r="V502" s="241">
        <v>10</v>
      </c>
      <c r="W502" s="241">
        <v>11</v>
      </c>
      <c r="X502" s="241">
        <v>9</v>
      </c>
      <c r="Y502" s="241">
        <v>9</v>
      </c>
      <c r="Z502" s="235" t="str">
        <f t="shared" si="21"/>
        <v>Thursday</v>
      </c>
      <c r="AA502" s="235" t="str">
        <f t="shared" si="22"/>
        <v>March</v>
      </c>
      <c r="AB502" s="235" t="s">
        <v>202</v>
      </c>
      <c r="AC502" s="242">
        <f t="shared" si="23"/>
        <v>10.475</v>
      </c>
      <c r="AD502" s="235">
        <f>VLOOKUP(A502,'[5]Daily LDZ Demand'!$A$5:$B$4752,2,FALSE)</f>
        <v>9.4380000000000006</v>
      </c>
    </row>
    <row r="503" spans="1:30" s="235" customFormat="1" x14ac:dyDescent="0.35">
      <c r="A503" s="240">
        <v>45002</v>
      </c>
      <c r="B503" s="241">
        <v>9</v>
      </c>
      <c r="C503" s="241">
        <v>10</v>
      </c>
      <c r="D503" s="241">
        <v>11</v>
      </c>
      <c r="E503" s="241">
        <v>12</v>
      </c>
      <c r="F503" s="241">
        <v>13</v>
      </c>
      <c r="G503" s="241">
        <v>13</v>
      </c>
      <c r="H503" s="241">
        <v>14</v>
      </c>
      <c r="I503" s="241">
        <v>14</v>
      </c>
      <c r="J503" s="241">
        <v>13</v>
      </c>
      <c r="K503" s="241">
        <v>13</v>
      </c>
      <c r="L503" s="241">
        <v>13</v>
      </c>
      <c r="M503" s="241">
        <v>13</v>
      </c>
      <c r="N503" s="241">
        <v>12</v>
      </c>
      <c r="O503" s="241">
        <v>11</v>
      </c>
      <c r="P503" s="241">
        <v>11</v>
      </c>
      <c r="Q503" s="241">
        <v>10</v>
      </c>
      <c r="R503" s="241">
        <v>11</v>
      </c>
      <c r="S503" s="241">
        <v>11</v>
      </c>
      <c r="T503" s="241">
        <v>10</v>
      </c>
      <c r="U503" s="241">
        <v>10</v>
      </c>
      <c r="V503" s="241">
        <v>10</v>
      </c>
      <c r="W503" s="241">
        <v>10</v>
      </c>
      <c r="X503" s="241">
        <v>10</v>
      </c>
      <c r="Y503" s="241">
        <v>10</v>
      </c>
      <c r="Z503" s="235" t="str">
        <f t="shared" si="21"/>
        <v>Friday</v>
      </c>
      <c r="AA503" s="235" t="str">
        <f t="shared" si="22"/>
        <v>March</v>
      </c>
      <c r="AB503" s="235" t="s">
        <v>202</v>
      </c>
      <c r="AC503" s="242">
        <f t="shared" si="23"/>
        <v>11.416666666666666</v>
      </c>
      <c r="AD503" s="235">
        <f>VLOOKUP(A503,'[5]Daily LDZ Demand'!$A$5:$B$4752,2,FALSE)</f>
        <v>7.7359999999999998</v>
      </c>
    </row>
    <row r="504" spans="1:30" s="235" customFormat="1" x14ac:dyDescent="0.35">
      <c r="A504" s="240">
        <v>45005</v>
      </c>
      <c r="B504" s="241">
        <v>10</v>
      </c>
      <c r="C504" s="241">
        <v>10</v>
      </c>
      <c r="D504" s="241">
        <v>11</v>
      </c>
      <c r="E504" s="241">
        <v>11</v>
      </c>
      <c r="F504" s="241">
        <v>11</v>
      </c>
      <c r="G504" s="241">
        <v>11</v>
      </c>
      <c r="H504" s="241">
        <v>11</v>
      </c>
      <c r="I504" s="241">
        <v>11</v>
      </c>
      <c r="J504" s="241">
        <v>11</v>
      </c>
      <c r="K504" s="241">
        <v>11</v>
      </c>
      <c r="L504" s="241">
        <v>11</v>
      </c>
      <c r="M504" s="241">
        <v>11</v>
      </c>
      <c r="N504" s="241">
        <v>11</v>
      </c>
      <c r="O504" s="241">
        <v>10</v>
      </c>
      <c r="P504" s="241">
        <v>10</v>
      </c>
      <c r="Q504" s="241">
        <v>10</v>
      </c>
      <c r="R504" s="241">
        <v>10</v>
      </c>
      <c r="S504" s="241">
        <v>10</v>
      </c>
      <c r="T504" s="241">
        <v>10</v>
      </c>
      <c r="U504" s="241">
        <v>9</v>
      </c>
      <c r="V504" s="241">
        <v>10</v>
      </c>
      <c r="W504" s="241">
        <v>10</v>
      </c>
      <c r="X504" s="241">
        <v>10</v>
      </c>
      <c r="Y504" s="241">
        <v>10</v>
      </c>
      <c r="Z504" s="235" t="str">
        <f t="shared" si="21"/>
        <v>Monday</v>
      </c>
      <c r="AA504" s="235" t="str">
        <f t="shared" si="22"/>
        <v>March</v>
      </c>
      <c r="AB504" s="235" t="s">
        <v>202</v>
      </c>
      <c r="AC504" s="242">
        <f t="shared" si="23"/>
        <v>10.416666666666666</v>
      </c>
      <c r="AD504" s="235">
        <f>VLOOKUP(A504,'[5]Daily LDZ Demand'!$A$5:$B$4752,2,FALSE)</f>
        <v>8.5069999999999997</v>
      </c>
    </row>
    <row r="505" spans="1:30" s="235" customFormat="1" x14ac:dyDescent="0.35">
      <c r="A505" s="240">
        <v>45006</v>
      </c>
      <c r="B505" s="241">
        <v>10</v>
      </c>
      <c r="C505" s="241">
        <v>11</v>
      </c>
      <c r="D505" s="241">
        <v>11</v>
      </c>
      <c r="E505" s="241">
        <v>12</v>
      </c>
      <c r="F505" s="241">
        <v>13</v>
      </c>
      <c r="G505" s="241">
        <v>14</v>
      </c>
      <c r="H505" s="241">
        <v>13</v>
      </c>
      <c r="I505" s="241">
        <v>14</v>
      </c>
      <c r="J505" s="241">
        <v>14</v>
      </c>
      <c r="K505" s="241">
        <v>13</v>
      </c>
      <c r="L505" s="241">
        <v>13</v>
      </c>
      <c r="M505" s="241">
        <v>11</v>
      </c>
      <c r="N505" s="241">
        <v>11</v>
      </c>
      <c r="O505" s="241">
        <v>11</v>
      </c>
      <c r="P505" s="241">
        <v>11</v>
      </c>
      <c r="Q505" s="241">
        <v>10</v>
      </c>
      <c r="R505" s="241">
        <v>11</v>
      </c>
      <c r="S505" s="241">
        <v>11</v>
      </c>
      <c r="T505" s="241">
        <v>11</v>
      </c>
      <c r="U505" s="241">
        <v>11</v>
      </c>
      <c r="V505" s="241">
        <v>11</v>
      </c>
      <c r="W505" s="241">
        <v>10</v>
      </c>
      <c r="X505" s="241">
        <v>11</v>
      </c>
      <c r="Y505" s="241">
        <v>11</v>
      </c>
      <c r="Z505" s="235" t="str">
        <f t="shared" si="21"/>
        <v>Tuesday</v>
      </c>
      <c r="AA505" s="235" t="str">
        <f t="shared" si="22"/>
        <v>March</v>
      </c>
      <c r="AB505" s="235" t="s">
        <v>202</v>
      </c>
      <c r="AC505" s="242">
        <f t="shared" si="23"/>
        <v>11.625</v>
      </c>
      <c r="AD505" s="235">
        <f>VLOOKUP(A505,'[5]Daily LDZ Demand'!$A$5:$B$4752,2,FALSE)</f>
        <v>7.4859999999999998</v>
      </c>
    </row>
    <row r="506" spans="1:30" s="235" customFormat="1" x14ac:dyDescent="0.35">
      <c r="A506" s="240">
        <v>45007</v>
      </c>
      <c r="B506" s="241">
        <v>11</v>
      </c>
      <c r="C506" s="241">
        <v>11</v>
      </c>
      <c r="D506" s="241">
        <v>11</v>
      </c>
      <c r="E506" s="241">
        <v>12</v>
      </c>
      <c r="F506" s="241">
        <v>13</v>
      </c>
      <c r="G506" s="241">
        <v>13</v>
      </c>
      <c r="H506" s="241">
        <v>13</v>
      </c>
      <c r="I506" s="241">
        <v>12</v>
      </c>
      <c r="J506" s="241">
        <v>12</v>
      </c>
      <c r="K506" s="241">
        <v>12</v>
      </c>
      <c r="L506" s="241">
        <v>12</v>
      </c>
      <c r="M506" s="241">
        <v>11</v>
      </c>
      <c r="N506" s="241">
        <v>11</v>
      </c>
      <c r="O506" s="241">
        <v>11</v>
      </c>
      <c r="P506" s="241">
        <v>11</v>
      </c>
      <c r="Q506" s="241">
        <v>11</v>
      </c>
      <c r="R506" s="241">
        <v>11</v>
      </c>
      <c r="S506" s="241">
        <v>10</v>
      </c>
      <c r="T506" s="241">
        <v>8</v>
      </c>
      <c r="U506" s="241">
        <v>10</v>
      </c>
      <c r="V506" s="241">
        <v>8</v>
      </c>
      <c r="W506" s="241">
        <v>9</v>
      </c>
      <c r="X506" s="241">
        <v>7</v>
      </c>
      <c r="Y506" s="241">
        <v>9</v>
      </c>
      <c r="Z506" s="235" t="str">
        <f t="shared" si="21"/>
        <v>Wednesday</v>
      </c>
      <c r="AA506" s="235" t="str">
        <f t="shared" si="22"/>
        <v>March</v>
      </c>
      <c r="AB506" s="235" t="s">
        <v>202</v>
      </c>
      <c r="AC506" s="242">
        <f t="shared" si="23"/>
        <v>10.791666666666666</v>
      </c>
      <c r="AD506" s="235">
        <f>VLOOKUP(A506,'[5]Daily LDZ Demand'!$A$5:$B$4752,2,FALSE)</f>
        <v>7.516</v>
      </c>
    </row>
    <row r="507" spans="1:30" s="235" customFormat="1" x14ac:dyDescent="0.35">
      <c r="A507" s="240">
        <v>45008</v>
      </c>
      <c r="B507" s="241">
        <v>10</v>
      </c>
      <c r="C507" s="241">
        <v>9</v>
      </c>
      <c r="D507" s="241">
        <v>11</v>
      </c>
      <c r="E507" s="241">
        <v>11</v>
      </c>
      <c r="F507" s="241">
        <v>12</v>
      </c>
      <c r="G507" s="241">
        <v>11</v>
      </c>
      <c r="H507" s="241">
        <v>12</v>
      </c>
      <c r="I507" s="241">
        <v>13</v>
      </c>
      <c r="J507" s="241">
        <v>11</v>
      </c>
      <c r="K507" s="241">
        <v>11</v>
      </c>
      <c r="L507" s="241">
        <v>11</v>
      </c>
      <c r="M507" s="241">
        <v>10</v>
      </c>
      <c r="N507" s="241">
        <v>10</v>
      </c>
      <c r="O507" s="241">
        <v>10</v>
      </c>
      <c r="P507" s="241">
        <v>10</v>
      </c>
      <c r="Q507" s="241">
        <v>9</v>
      </c>
      <c r="R507" s="241">
        <v>9</v>
      </c>
      <c r="S507" s="241">
        <v>9</v>
      </c>
      <c r="T507" s="241">
        <v>8</v>
      </c>
      <c r="U507" s="241">
        <v>9</v>
      </c>
      <c r="V507" s="241">
        <v>6</v>
      </c>
      <c r="W507" s="241">
        <v>7</v>
      </c>
      <c r="X507" s="241">
        <v>7</v>
      </c>
      <c r="Y507" s="241">
        <v>8</v>
      </c>
      <c r="Z507" s="235" t="str">
        <f t="shared" si="21"/>
        <v>Thursday</v>
      </c>
      <c r="AA507" s="235" t="str">
        <f t="shared" si="22"/>
        <v>March</v>
      </c>
      <c r="AB507" s="235" t="s">
        <v>202</v>
      </c>
      <c r="AC507" s="242">
        <f t="shared" si="23"/>
        <v>9.75</v>
      </c>
      <c r="AD507" s="235">
        <f>VLOOKUP(A507,'[5]Daily LDZ Demand'!$A$5:$B$4752,2,FALSE)</f>
        <v>8.2490000000000006</v>
      </c>
    </row>
    <row r="508" spans="1:30" s="235" customFormat="1" x14ac:dyDescent="0.35">
      <c r="A508" s="240">
        <v>45009</v>
      </c>
      <c r="B508" s="241">
        <v>8</v>
      </c>
      <c r="C508" s="241">
        <v>9</v>
      </c>
      <c r="D508" s="241">
        <v>10</v>
      </c>
      <c r="E508" s="241">
        <v>11</v>
      </c>
      <c r="F508" s="241">
        <v>10</v>
      </c>
      <c r="G508" s="241">
        <v>8</v>
      </c>
      <c r="H508" s="241">
        <v>13</v>
      </c>
      <c r="I508" s="241">
        <v>9</v>
      </c>
      <c r="J508" s="241">
        <v>10</v>
      </c>
      <c r="K508" s="241">
        <v>9</v>
      </c>
      <c r="L508" s="241">
        <v>10</v>
      </c>
      <c r="M508" s="241">
        <v>10</v>
      </c>
      <c r="N508" s="241">
        <v>10</v>
      </c>
      <c r="O508" s="241">
        <v>9</v>
      </c>
      <c r="P508" s="241">
        <v>9</v>
      </c>
      <c r="Q508" s="241">
        <v>9</v>
      </c>
      <c r="R508" s="241">
        <v>8</v>
      </c>
      <c r="S508" s="241">
        <v>9</v>
      </c>
      <c r="T508" s="241">
        <v>8</v>
      </c>
      <c r="U508" s="241">
        <v>8</v>
      </c>
      <c r="V508" s="241">
        <v>9</v>
      </c>
      <c r="W508" s="241">
        <v>9</v>
      </c>
      <c r="X508" s="241">
        <v>9</v>
      </c>
      <c r="Y508" s="241">
        <v>9</v>
      </c>
      <c r="Z508" s="235" t="str">
        <f t="shared" si="21"/>
        <v>Friday</v>
      </c>
      <c r="AA508" s="235" t="str">
        <f t="shared" si="22"/>
        <v>March</v>
      </c>
      <c r="AB508" s="235" t="s">
        <v>202</v>
      </c>
      <c r="AC508" s="242">
        <f t="shared" si="23"/>
        <v>9.2916666666666661</v>
      </c>
      <c r="AD508" s="235">
        <f>VLOOKUP(A508,'[5]Daily LDZ Demand'!$A$5:$B$4752,2,FALSE)</f>
        <v>8.0760000000000005</v>
      </c>
    </row>
    <row r="509" spans="1:30" s="235" customFormat="1" x14ac:dyDescent="0.35">
      <c r="A509" s="240">
        <v>45012</v>
      </c>
      <c r="B509" s="241">
        <v>6</v>
      </c>
      <c r="C509" s="241">
        <v>6</v>
      </c>
      <c r="D509" s="241">
        <v>6</v>
      </c>
      <c r="E509" s="241">
        <v>7</v>
      </c>
      <c r="F509" s="241">
        <v>7</v>
      </c>
      <c r="G509" s="241">
        <v>7</v>
      </c>
      <c r="H509" s="241">
        <v>8</v>
      </c>
      <c r="I509" s="241">
        <v>10</v>
      </c>
      <c r="J509" s="241">
        <v>10</v>
      </c>
      <c r="K509" s="241">
        <v>10</v>
      </c>
      <c r="L509" s="241">
        <v>11</v>
      </c>
      <c r="M509" s="241">
        <v>10</v>
      </c>
      <c r="N509" s="241">
        <v>10</v>
      </c>
      <c r="O509" s="241">
        <v>8</v>
      </c>
      <c r="P509" s="241">
        <v>7</v>
      </c>
      <c r="Q509" s="241">
        <v>7</v>
      </c>
      <c r="R509" s="241">
        <v>7</v>
      </c>
      <c r="S509" s="241">
        <v>6</v>
      </c>
      <c r="T509" s="241">
        <v>6</v>
      </c>
      <c r="U509" s="241">
        <v>6</v>
      </c>
      <c r="V509" s="241">
        <v>7</v>
      </c>
      <c r="W509" s="241">
        <v>7</v>
      </c>
      <c r="X509" s="241">
        <v>7</v>
      </c>
      <c r="Y509" s="241">
        <v>7</v>
      </c>
      <c r="Z509" s="235" t="str">
        <f t="shared" si="21"/>
        <v>Monday</v>
      </c>
      <c r="AA509" s="235" t="str">
        <f t="shared" si="22"/>
        <v>March</v>
      </c>
      <c r="AB509" s="235" t="s">
        <v>202</v>
      </c>
      <c r="AC509" s="242">
        <f t="shared" si="23"/>
        <v>7.625</v>
      </c>
      <c r="AD509" s="235">
        <f>VLOOKUP(A509,'[5]Daily LDZ Demand'!$A$5:$B$4752,2,FALSE)</f>
        <v>8.0860000000000003</v>
      </c>
    </row>
    <row r="510" spans="1:30" s="235" customFormat="1" x14ac:dyDescent="0.35">
      <c r="A510" s="240">
        <v>45013</v>
      </c>
      <c r="B510" s="241">
        <v>8</v>
      </c>
      <c r="C510" s="241">
        <v>8</v>
      </c>
      <c r="D510" s="241">
        <v>9</v>
      </c>
      <c r="E510" s="241">
        <v>9</v>
      </c>
      <c r="F510" s="241">
        <v>8</v>
      </c>
      <c r="G510" s="241">
        <v>9</v>
      </c>
      <c r="H510" s="241">
        <v>9</v>
      </c>
      <c r="I510" s="241">
        <v>9</v>
      </c>
      <c r="J510" s="241">
        <v>9</v>
      </c>
      <c r="K510" s="241">
        <v>10</v>
      </c>
      <c r="L510" s="241">
        <v>9</v>
      </c>
      <c r="M510" s="241">
        <v>9</v>
      </c>
      <c r="N510" s="241">
        <v>9</v>
      </c>
      <c r="O510" s="241">
        <v>10</v>
      </c>
      <c r="P510" s="241">
        <v>10</v>
      </c>
      <c r="Q510" s="241">
        <v>11</v>
      </c>
      <c r="R510" s="241">
        <v>10</v>
      </c>
      <c r="S510" s="241">
        <v>11</v>
      </c>
      <c r="T510" s="241">
        <v>10</v>
      </c>
      <c r="U510" s="241">
        <v>10</v>
      </c>
      <c r="V510" s="241">
        <v>10</v>
      </c>
      <c r="W510" s="241">
        <v>10</v>
      </c>
      <c r="X510" s="241">
        <v>10</v>
      </c>
      <c r="Y510" s="241">
        <v>10</v>
      </c>
      <c r="Z510" s="235" t="str">
        <f t="shared" si="21"/>
        <v>Tuesday</v>
      </c>
      <c r="AA510" s="235" t="str">
        <f t="shared" si="22"/>
        <v>March</v>
      </c>
      <c r="AB510" s="235" t="s">
        <v>202</v>
      </c>
      <c r="AC510" s="242">
        <f t="shared" si="23"/>
        <v>9.4583333333333339</v>
      </c>
      <c r="AD510" s="235">
        <f>VLOOKUP(A510,'[5]Daily LDZ Demand'!$A$5:$B$4752,2,FALSE)</f>
        <v>9.3810000000000002</v>
      </c>
    </row>
    <row r="511" spans="1:30" s="235" customFormat="1" x14ac:dyDescent="0.35">
      <c r="A511" s="240">
        <v>45014</v>
      </c>
      <c r="B511" s="241">
        <v>10</v>
      </c>
      <c r="C511" s="241">
        <v>10</v>
      </c>
      <c r="D511" s="241">
        <v>12</v>
      </c>
      <c r="E511" s="241">
        <v>12</v>
      </c>
      <c r="F511" s="241">
        <v>12</v>
      </c>
      <c r="G511" s="241">
        <v>12</v>
      </c>
      <c r="H511" s="241">
        <v>13</v>
      </c>
      <c r="I511" s="241">
        <v>12</v>
      </c>
      <c r="J511" s="241">
        <v>12</v>
      </c>
      <c r="K511" s="241">
        <v>12</v>
      </c>
      <c r="L511" s="241">
        <v>11.8</v>
      </c>
      <c r="M511" s="241">
        <v>11.9</v>
      </c>
      <c r="N511" s="241">
        <v>11.9</v>
      </c>
      <c r="O511" s="241">
        <v>12.2</v>
      </c>
      <c r="P511" s="241">
        <v>12</v>
      </c>
      <c r="Q511" s="241">
        <v>11.8</v>
      </c>
      <c r="R511" s="241">
        <v>11.8</v>
      </c>
      <c r="S511" s="241">
        <v>11.6</v>
      </c>
      <c r="T511" s="241">
        <v>11.5</v>
      </c>
      <c r="U511" s="241">
        <v>11.7</v>
      </c>
      <c r="V511" s="241">
        <v>11.2</v>
      </c>
      <c r="W511" s="241">
        <v>11</v>
      </c>
      <c r="X511" s="241">
        <v>10.7</v>
      </c>
      <c r="Y511" s="241">
        <v>9.9</v>
      </c>
      <c r="Z511" s="235" t="str">
        <f t="shared" si="21"/>
        <v>Wednesday</v>
      </c>
      <c r="AA511" s="235" t="str">
        <f t="shared" si="22"/>
        <v>March</v>
      </c>
      <c r="AB511" s="235" t="s">
        <v>202</v>
      </c>
      <c r="AC511" s="242">
        <f t="shared" si="23"/>
        <v>11.58333333333333</v>
      </c>
      <c r="AD511" s="235">
        <f>VLOOKUP(A511,'[5]Daily LDZ Demand'!$A$5:$B$4752,2,FALSE)</f>
        <v>8.3030000000000008</v>
      </c>
    </row>
    <row r="512" spans="1:30" s="235" customFormat="1" x14ac:dyDescent="0.35">
      <c r="A512" s="240">
        <v>45015</v>
      </c>
      <c r="B512" s="241">
        <v>10.5</v>
      </c>
      <c r="C512" s="241">
        <v>10.7</v>
      </c>
      <c r="D512" s="241">
        <v>11.3</v>
      </c>
      <c r="E512" s="241">
        <v>12.2</v>
      </c>
      <c r="F512" s="241">
        <v>13.3</v>
      </c>
      <c r="G512" s="241">
        <v>14</v>
      </c>
      <c r="H512" s="241">
        <v>14.1</v>
      </c>
      <c r="I512" s="241">
        <v>14.5</v>
      </c>
      <c r="J512" s="241">
        <v>14.7</v>
      </c>
      <c r="K512" s="241">
        <v>14.5</v>
      </c>
      <c r="L512" s="241">
        <v>14.1</v>
      </c>
      <c r="M512" s="241">
        <v>12.3</v>
      </c>
      <c r="N512" s="241">
        <v>12</v>
      </c>
      <c r="O512" s="241">
        <v>11.7</v>
      </c>
      <c r="P512" s="241">
        <v>11.8</v>
      </c>
      <c r="Q512" s="241">
        <v>10.6</v>
      </c>
      <c r="R512" s="241">
        <v>10.8</v>
      </c>
      <c r="S512" s="241">
        <v>10.8</v>
      </c>
      <c r="T512" s="241">
        <v>10.9</v>
      </c>
      <c r="U512" s="241">
        <v>11</v>
      </c>
      <c r="V512" s="241">
        <v>11</v>
      </c>
      <c r="W512" s="241">
        <v>10</v>
      </c>
      <c r="X512" s="241">
        <v>10</v>
      </c>
      <c r="Y512" s="241">
        <v>11</v>
      </c>
      <c r="Z512" s="235" t="str">
        <f t="shared" si="21"/>
        <v>Thursday</v>
      </c>
      <c r="AA512" s="235" t="str">
        <f t="shared" si="22"/>
        <v>March</v>
      </c>
      <c r="AB512" s="235" t="s">
        <v>202</v>
      </c>
      <c r="AC512" s="242">
        <f t="shared" si="23"/>
        <v>11.991666666666669</v>
      </c>
      <c r="AD512" s="235">
        <f>VLOOKUP(A512,'[5]Daily LDZ Demand'!$A$5:$B$4752,2,FALSE)</f>
        <v>7.0960000000000001</v>
      </c>
    </row>
    <row r="513" spans="1:30" s="235" customFormat="1" x14ac:dyDescent="0.35">
      <c r="A513" s="240">
        <v>45016</v>
      </c>
      <c r="B513" s="241">
        <v>11</v>
      </c>
      <c r="C513" s="241">
        <v>11</v>
      </c>
      <c r="D513" s="241">
        <v>11</v>
      </c>
      <c r="E513" s="241">
        <v>11</v>
      </c>
      <c r="F513" s="241">
        <v>11</v>
      </c>
      <c r="G513" s="241">
        <v>11</v>
      </c>
      <c r="H513" s="241">
        <v>11</v>
      </c>
      <c r="I513" s="241">
        <v>11</v>
      </c>
      <c r="J513" s="241">
        <v>11</v>
      </c>
      <c r="K513" s="241">
        <v>11</v>
      </c>
      <c r="L513" s="241">
        <v>11</v>
      </c>
      <c r="M513" s="241">
        <v>11</v>
      </c>
      <c r="N513" s="241">
        <v>11</v>
      </c>
      <c r="O513" s="241">
        <v>11</v>
      </c>
      <c r="P513" s="241">
        <v>10</v>
      </c>
      <c r="Q513" s="241">
        <v>10</v>
      </c>
      <c r="R513" s="241">
        <v>10</v>
      </c>
      <c r="S513" s="241">
        <v>10</v>
      </c>
      <c r="T513" s="241">
        <v>11</v>
      </c>
      <c r="U513" s="241">
        <v>10</v>
      </c>
      <c r="V513" s="241">
        <v>11</v>
      </c>
      <c r="W513" s="241">
        <v>10</v>
      </c>
      <c r="X513" s="241">
        <v>10</v>
      </c>
      <c r="Y513" s="241">
        <v>10</v>
      </c>
      <c r="Z513" s="235" t="str">
        <f t="shared" si="21"/>
        <v>Friday</v>
      </c>
      <c r="AA513" s="235" t="str">
        <f t="shared" si="22"/>
        <v>March</v>
      </c>
      <c r="AB513" s="235" t="s">
        <v>202</v>
      </c>
      <c r="AC513" s="242">
        <f t="shared" si="23"/>
        <v>10.666666666666666</v>
      </c>
      <c r="AD513" s="235">
        <f>VLOOKUP(A513,'[5]Daily LDZ Demand'!$A$5:$B$4752,2,FALSE)</f>
        <v>7.8949999999999996</v>
      </c>
    </row>
    <row r="514" spans="1:30" s="235" customFormat="1" x14ac:dyDescent="0.35">
      <c r="A514" s="240">
        <v>45201</v>
      </c>
      <c r="B514" s="241">
        <v>16.7</v>
      </c>
      <c r="C514" s="241">
        <v>16.5</v>
      </c>
      <c r="D514" s="241">
        <v>16.100000000000001</v>
      </c>
      <c r="E514" s="241">
        <v>16.5</v>
      </c>
      <c r="F514" s="241">
        <v>17.5</v>
      </c>
      <c r="G514" s="241">
        <v>17.5</v>
      </c>
      <c r="H514" s="241">
        <v>17.3</v>
      </c>
      <c r="I514" s="241">
        <v>17.600000000000001</v>
      </c>
      <c r="J514" s="241">
        <v>18.3</v>
      </c>
      <c r="K514" s="241">
        <v>18.2</v>
      </c>
      <c r="L514" s="241">
        <v>18.100000000000001</v>
      </c>
      <c r="M514" s="241">
        <v>18.100000000000001</v>
      </c>
      <c r="N514" s="241">
        <v>17.900000000000002</v>
      </c>
      <c r="O514" s="241">
        <v>18</v>
      </c>
      <c r="P514" s="241">
        <v>18</v>
      </c>
      <c r="Q514" s="241">
        <v>17.2</v>
      </c>
      <c r="R514" s="241">
        <v>16.899999999999999</v>
      </c>
      <c r="S514" s="241">
        <v>14.8</v>
      </c>
      <c r="T514" s="241">
        <v>13.6</v>
      </c>
      <c r="U514" s="241">
        <v>13.3</v>
      </c>
      <c r="V514" s="241">
        <v>13.3</v>
      </c>
      <c r="W514" s="241">
        <v>13.1</v>
      </c>
      <c r="X514" s="241">
        <v>12.3</v>
      </c>
      <c r="Y514" s="241">
        <v>12</v>
      </c>
      <c r="Z514" s="235" t="str">
        <f t="shared" si="21"/>
        <v>Monday</v>
      </c>
      <c r="AA514" s="235" t="str">
        <f t="shared" si="22"/>
        <v>October</v>
      </c>
      <c r="AB514" s="235" t="s">
        <v>201</v>
      </c>
      <c r="AC514" s="242">
        <f t="shared" si="23"/>
        <v>16.200000000000003</v>
      </c>
      <c r="AD514" s="235">
        <f>VLOOKUP(A514,'[5]Daily LDZ Demand'!$A$5:$B$4752,2,FALSE)</f>
        <v>3.1989999999999998</v>
      </c>
    </row>
    <row r="515" spans="1:30" s="235" customFormat="1" x14ac:dyDescent="0.35">
      <c r="A515" s="240">
        <v>45202</v>
      </c>
      <c r="B515" s="241">
        <v>12.5</v>
      </c>
      <c r="C515" s="241">
        <v>12.2</v>
      </c>
      <c r="D515" s="241">
        <v>12.2</v>
      </c>
      <c r="E515" s="241">
        <v>13.1</v>
      </c>
      <c r="F515" s="241">
        <v>14.9</v>
      </c>
      <c r="G515" s="241">
        <v>15.5</v>
      </c>
      <c r="H515" s="241">
        <v>16.399999999999999</v>
      </c>
      <c r="I515" s="241">
        <v>14.9</v>
      </c>
      <c r="J515" s="241">
        <v>16.399999999999999</v>
      </c>
      <c r="K515" s="241">
        <v>17.8</v>
      </c>
      <c r="L515" s="241">
        <v>16.5</v>
      </c>
      <c r="M515" s="241">
        <v>16.600000000000001</v>
      </c>
      <c r="N515" s="241">
        <v>15.5</v>
      </c>
      <c r="O515" s="241">
        <v>13.6</v>
      </c>
      <c r="P515" s="241">
        <v>13.2</v>
      </c>
      <c r="Q515" s="241">
        <v>12.7</v>
      </c>
      <c r="R515" s="241">
        <v>12.8</v>
      </c>
      <c r="S515" s="241">
        <v>12</v>
      </c>
      <c r="T515" s="241">
        <v>12</v>
      </c>
      <c r="U515" s="241">
        <v>11.7</v>
      </c>
      <c r="V515" s="241">
        <v>11.7</v>
      </c>
      <c r="W515" s="241">
        <v>10.8</v>
      </c>
      <c r="X515" s="241">
        <v>11.5</v>
      </c>
      <c r="Y515" s="241">
        <v>11.8</v>
      </c>
      <c r="Z515" s="235" t="str">
        <f t="shared" si="21"/>
        <v>Tuesday</v>
      </c>
      <c r="AA515" s="235" t="str">
        <f t="shared" si="22"/>
        <v>October</v>
      </c>
      <c r="AB515" s="235" t="s">
        <v>201</v>
      </c>
      <c r="AC515" s="242">
        <f t="shared" si="23"/>
        <v>13.679166666666667</v>
      </c>
      <c r="AD515" s="235">
        <f>VLOOKUP(A515,'[5]Daily LDZ Demand'!$A$5:$B$4752,2,FALSE)</f>
        <v>3.3330000000000002</v>
      </c>
    </row>
    <row r="516" spans="1:30" s="235" customFormat="1" x14ac:dyDescent="0.35">
      <c r="A516" s="240">
        <v>45203</v>
      </c>
      <c r="B516" s="241">
        <v>12</v>
      </c>
      <c r="C516" s="241">
        <v>12</v>
      </c>
      <c r="D516" s="241">
        <v>13</v>
      </c>
      <c r="E516" s="241">
        <v>13</v>
      </c>
      <c r="F516" s="241">
        <v>14</v>
      </c>
      <c r="G516" s="241">
        <v>14.9</v>
      </c>
      <c r="H516" s="241">
        <v>16</v>
      </c>
      <c r="I516" s="241">
        <v>16</v>
      </c>
      <c r="J516" s="241">
        <v>15.8</v>
      </c>
      <c r="K516" s="241">
        <v>16.8</v>
      </c>
      <c r="L516" s="241">
        <v>16.899999999999999</v>
      </c>
      <c r="M516" s="241">
        <v>16.399999999999999</v>
      </c>
      <c r="N516" s="241">
        <v>15.3</v>
      </c>
      <c r="O516" s="241">
        <v>13.8</v>
      </c>
      <c r="P516" s="241">
        <v>14.1</v>
      </c>
      <c r="Q516" s="241">
        <v>14</v>
      </c>
      <c r="R516" s="241">
        <v>13.8</v>
      </c>
      <c r="S516" s="241">
        <v>13</v>
      </c>
      <c r="T516" s="241">
        <v>13.2</v>
      </c>
      <c r="U516" s="241">
        <v>13</v>
      </c>
      <c r="V516" s="241">
        <v>12.6</v>
      </c>
      <c r="W516" s="241">
        <v>12.9</v>
      </c>
      <c r="X516" s="241">
        <v>12.1</v>
      </c>
      <c r="Y516" s="241">
        <v>12.5</v>
      </c>
      <c r="Z516" s="235" t="str">
        <f t="shared" si="21"/>
        <v>Wednesday</v>
      </c>
      <c r="AA516" s="235" t="str">
        <f t="shared" si="22"/>
        <v>October</v>
      </c>
      <c r="AB516" s="235" t="s">
        <v>201</v>
      </c>
      <c r="AC516" s="242">
        <f t="shared" si="23"/>
        <v>14.045833333333336</v>
      </c>
      <c r="AD516" s="235">
        <f>VLOOKUP(A516,'[5]Daily LDZ Demand'!$A$5:$B$4752,2,FALSE)</f>
        <v>3.524</v>
      </c>
    </row>
    <row r="517" spans="1:30" s="235" customFormat="1" x14ac:dyDescent="0.35">
      <c r="A517" s="240">
        <v>45204</v>
      </c>
      <c r="B517" s="241">
        <v>12</v>
      </c>
      <c r="C517" s="241">
        <v>12.6</v>
      </c>
      <c r="D517" s="241">
        <v>13.5</v>
      </c>
      <c r="E517" s="241">
        <v>13.7</v>
      </c>
      <c r="F517" s="241">
        <v>15.5</v>
      </c>
      <c r="G517" s="241">
        <v>16.7</v>
      </c>
      <c r="H517" s="241">
        <v>16.600000000000001</v>
      </c>
      <c r="I517" s="241">
        <v>16.5</v>
      </c>
      <c r="J517" s="241">
        <v>17.3</v>
      </c>
      <c r="K517" s="241">
        <v>18.100000000000001</v>
      </c>
      <c r="L517" s="241">
        <v>16.600000000000001</v>
      </c>
      <c r="M517" s="241">
        <v>16.100000000000001</v>
      </c>
      <c r="N517" s="241">
        <v>15.8</v>
      </c>
      <c r="O517" s="241">
        <v>15.1</v>
      </c>
      <c r="P517" s="241">
        <v>14.9</v>
      </c>
      <c r="Q517" s="241">
        <v>14.6</v>
      </c>
      <c r="R517" s="241">
        <v>14.6</v>
      </c>
      <c r="S517" s="241">
        <v>13.9</v>
      </c>
      <c r="T517" s="241">
        <v>14.3</v>
      </c>
      <c r="U517" s="241">
        <v>14.6</v>
      </c>
      <c r="V517" s="241">
        <v>14.5</v>
      </c>
      <c r="W517" s="241">
        <v>14.3</v>
      </c>
      <c r="X517" s="241">
        <v>14.3</v>
      </c>
      <c r="Y517" s="241">
        <v>13.9</v>
      </c>
      <c r="Z517" s="235" t="str">
        <f t="shared" ref="Z517:Z580" si="24">TEXT(A517,"dddd")</f>
        <v>Thursday</v>
      </c>
      <c r="AA517" s="235" t="str">
        <f t="shared" ref="AA517:AA580" si="25">TEXT(A517,"mmmm")</f>
        <v>October</v>
      </c>
      <c r="AB517" s="235" t="s">
        <v>201</v>
      </c>
      <c r="AC517" s="242">
        <f t="shared" ref="AC517:AC580" si="26">AVERAGE(B517:Y517)</f>
        <v>15</v>
      </c>
      <c r="AD517" s="235">
        <f>VLOOKUP(A517,'[5]Daily LDZ Demand'!$A$5:$B$4752,2,FALSE)</f>
        <v>3.5379999999999998</v>
      </c>
    </row>
    <row r="518" spans="1:30" s="235" customFormat="1" x14ac:dyDescent="0.35">
      <c r="A518" s="240">
        <v>45205</v>
      </c>
      <c r="B518" s="241">
        <v>14.2</v>
      </c>
      <c r="C518" s="241">
        <v>14.6</v>
      </c>
      <c r="D518" s="241">
        <v>14</v>
      </c>
      <c r="E518" s="241">
        <v>16.2</v>
      </c>
      <c r="F518" s="241">
        <v>17.3</v>
      </c>
      <c r="G518" s="241">
        <v>17.8</v>
      </c>
      <c r="H518" s="241">
        <v>18</v>
      </c>
      <c r="I518" s="241">
        <v>19.400000000000002</v>
      </c>
      <c r="J518" s="241">
        <v>20</v>
      </c>
      <c r="K518" s="241">
        <v>20.3</v>
      </c>
      <c r="L518" s="241">
        <v>20.3</v>
      </c>
      <c r="M518" s="241">
        <v>18.5</v>
      </c>
      <c r="N518" s="241">
        <v>17.8</v>
      </c>
      <c r="O518" s="241">
        <v>16.3</v>
      </c>
      <c r="P518" s="241">
        <v>15.6</v>
      </c>
      <c r="Q518" s="241">
        <v>16.100000000000001</v>
      </c>
      <c r="R518" s="241">
        <v>15.1</v>
      </c>
      <c r="S518" s="241">
        <v>14.5</v>
      </c>
      <c r="T518" s="241">
        <v>13.5</v>
      </c>
      <c r="U518" s="241">
        <v>13.4</v>
      </c>
      <c r="V518" s="241">
        <v>13.9</v>
      </c>
      <c r="W518" s="241">
        <v>12.8</v>
      </c>
      <c r="X518" s="241">
        <v>12.2</v>
      </c>
      <c r="Y518" s="241">
        <v>11.7</v>
      </c>
      <c r="Z518" s="235" t="str">
        <f t="shared" si="24"/>
        <v>Friday</v>
      </c>
      <c r="AA518" s="235" t="str">
        <f t="shared" si="25"/>
        <v>October</v>
      </c>
      <c r="AB518" s="235" t="s">
        <v>201</v>
      </c>
      <c r="AC518" s="242">
        <f t="shared" si="26"/>
        <v>15.97916666666667</v>
      </c>
      <c r="AD518" s="235">
        <f>VLOOKUP(A518,'[5]Daily LDZ Demand'!$A$5:$B$4752,2,FALSE)</f>
        <v>3.1520000000000001</v>
      </c>
    </row>
    <row r="519" spans="1:30" s="235" customFormat="1" x14ac:dyDescent="0.35">
      <c r="A519" s="240">
        <v>45208</v>
      </c>
      <c r="B519" s="241">
        <v>8.6</v>
      </c>
      <c r="C519" s="241">
        <v>9.2000000000000011</v>
      </c>
      <c r="D519" s="241">
        <v>9.8000000000000007</v>
      </c>
      <c r="E519" s="241">
        <v>11.7</v>
      </c>
      <c r="F519" s="241">
        <v>13.8</v>
      </c>
      <c r="G519" s="241">
        <v>15</v>
      </c>
      <c r="H519" s="241">
        <v>16.8</v>
      </c>
      <c r="I519" s="241">
        <v>19.2</v>
      </c>
      <c r="J519" s="241">
        <v>19.8</v>
      </c>
      <c r="K519" s="241">
        <v>21.5</v>
      </c>
      <c r="L519" s="241">
        <v>22.3</v>
      </c>
      <c r="M519" s="241">
        <v>23.1</v>
      </c>
      <c r="N519" s="241">
        <v>20.6</v>
      </c>
      <c r="O519" s="241">
        <v>17.400000000000002</v>
      </c>
      <c r="P519" s="241">
        <v>17</v>
      </c>
      <c r="Q519" s="241">
        <v>14.8</v>
      </c>
      <c r="R519" s="241">
        <v>13.1</v>
      </c>
      <c r="S519" s="241">
        <v>12.4</v>
      </c>
      <c r="T519" s="241">
        <v>11.8</v>
      </c>
      <c r="U519" s="241">
        <v>12.1</v>
      </c>
      <c r="V519" s="241">
        <v>11</v>
      </c>
      <c r="W519" s="241">
        <v>10.7</v>
      </c>
      <c r="X519" s="241">
        <v>10.8</v>
      </c>
      <c r="Y519" s="241">
        <v>10.4</v>
      </c>
      <c r="Z519" s="235" t="str">
        <f t="shared" si="24"/>
        <v>Monday</v>
      </c>
      <c r="AA519" s="235" t="str">
        <f t="shared" si="25"/>
        <v>October</v>
      </c>
      <c r="AB519" s="235" t="s">
        <v>201</v>
      </c>
      <c r="AC519" s="242">
        <f t="shared" si="26"/>
        <v>14.704166666666666</v>
      </c>
      <c r="AD519" s="235">
        <f>VLOOKUP(A519,'[5]Daily LDZ Demand'!$A$5:$B$4752,2,FALSE)</f>
        <v>3.0990000000000002</v>
      </c>
    </row>
    <row r="520" spans="1:30" s="235" customFormat="1" x14ac:dyDescent="0.35">
      <c r="A520" s="240">
        <v>45209</v>
      </c>
      <c r="B520" s="241">
        <v>11.5</v>
      </c>
      <c r="C520" s="241">
        <v>12</v>
      </c>
      <c r="D520" s="241">
        <v>12.6</v>
      </c>
      <c r="E520" s="241">
        <v>12.9</v>
      </c>
      <c r="F520" s="241">
        <v>13.7</v>
      </c>
      <c r="G520" s="241">
        <v>13.3</v>
      </c>
      <c r="H520" s="241">
        <v>13.9</v>
      </c>
      <c r="I520" s="241">
        <v>14.7</v>
      </c>
      <c r="J520" s="241">
        <v>16.3</v>
      </c>
      <c r="K520" s="241">
        <v>18.3</v>
      </c>
      <c r="L520" s="241">
        <v>17.7</v>
      </c>
      <c r="M520" s="241">
        <v>17.400000000000002</v>
      </c>
      <c r="N520" s="241">
        <v>16.399999999999999</v>
      </c>
      <c r="O520" s="241">
        <v>15.7</v>
      </c>
      <c r="P520" s="241">
        <v>14.9</v>
      </c>
      <c r="Q520" s="241">
        <v>15.1</v>
      </c>
      <c r="R520" s="241">
        <v>14.6</v>
      </c>
      <c r="S520" s="241">
        <v>15</v>
      </c>
      <c r="T520" s="241">
        <v>15.2</v>
      </c>
      <c r="U520" s="241">
        <v>15.9</v>
      </c>
      <c r="V520" s="241">
        <v>15.9</v>
      </c>
      <c r="W520" s="241">
        <v>15.8</v>
      </c>
      <c r="X520" s="241">
        <v>16</v>
      </c>
      <c r="Y520" s="241">
        <v>16.5</v>
      </c>
      <c r="Z520" s="235" t="str">
        <f t="shared" si="24"/>
        <v>Tuesday</v>
      </c>
      <c r="AA520" s="235" t="str">
        <f t="shared" si="25"/>
        <v>October</v>
      </c>
      <c r="AB520" s="235" t="s">
        <v>201</v>
      </c>
      <c r="AC520" s="242">
        <f t="shared" si="26"/>
        <v>15.054166666666665</v>
      </c>
      <c r="AD520" s="235">
        <f>VLOOKUP(A520,'[5]Daily LDZ Demand'!$A$5:$B$4752,2,FALSE)</f>
        <v>3.2170000000000001</v>
      </c>
    </row>
    <row r="521" spans="1:30" s="235" customFormat="1" x14ac:dyDescent="0.35">
      <c r="A521" s="240">
        <v>45210</v>
      </c>
      <c r="B521" s="241">
        <v>16.600000000000001</v>
      </c>
      <c r="C521" s="241">
        <v>17</v>
      </c>
      <c r="D521" s="241">
        <v>16</v>
      </c>
      <c r="E521" s="241">
        <v>16</v>
      </c>
      <c r="F521" s="241">
        <v>17</v>
      </c>
      <c r="G521" s="241">
        <v>17.5</v>
      </c>
      <c r="H521" s="241">
        <v>18</v>
      </c>
      <c r="I521" s="241">
        <v>17.3</v>
      </c>
      <c r="J521" s="241">
        <v>17.400000000000002</v>
      </c>
      <c r="K521" s="241">
        <v>16.8</v>
      </c>
      <c r="L521" s="241">
        <v>18</v>
      </c>
      <c r="M521" s="241">
        <v>17.2</v>
      </c>
      <c r="N521" s="241">
        <v>16.600000000000001</v>
      </c>
      <c r="O521" s="241">
        <v>16</v>
      </c>
      <c r="P521" s="241">
        <v>16.399999999999999</v>
      </c>
      <c r="Q521" s="241">
        <v>17</v>
      </c>
      <c r="R521" s="241">
        <v>17</v>
      </c>
      <c r="S521" s="241">
        <v>17</v>
      </c>
      <c r="T521" s="241">
        <v>17</v>
      </c>
      <c r="U521" s="241">
        <v>17</v>
      </c>
      <c r="V521" s="241">
        <v>17</v>
      </c>
      <c r="W521" s="241">
        <v>17</v>
      </c>
      <c r="X521" s="241">
        <v>17</v>
      </c>
      <c r="Y521" s="241">
        <v>15</v>
      </c>
      <c r="Z521" s="235" t="str">
        <f t="shared" si="24"/>
        <v>Wednesday</v>
      </c>
      <c r="AA521" s="235" t="str">
        <f t="shared" si="25"/>
        <v>October</v>
      </c>
      <c r="AB521" s="235" t="s">
        <v>201</v>
      </c>
      <c r="AC521" s="242">
        <f t="shared" si="26"/>
        <v>16.866666666666667</v>
      </c>
      <c r="AD521" s="235">
        <f>VLOOKUP(A521,'[5]Daily LDZ Demand'!$A$5:$B$4752,2,FALSE)</f>
        <v>3.2429999999999999</v>
      </c>
    </row>
    <row r="522" spans="1:30" s="235" customFormat="1" x14ac:dyDescent="0.35">
      <c r="A522" s="240">
        <v>45211</v>
      </c>
      <c r="B522" s="241">
        <v>14</v>
      </c>
      <c r="C522" s="241">
        <v>13</v>
      </c>
      <c r="D522" s="241">
        <v>13</v>
      </c>
      <c r="E522" s="241">
        <v>12.9</v>
      </c>
      <c r="F522" s="241">
        <v>13.1</v>
      </c>
      <c r="G522" s="241">
        <v>13.4</v>
      </c>
      <c r="H522" s="241">
        <v>14.2</v>
      </c>
      <c r="I522" s="241">
        <v>15.4</v>
      </c>
      <c r="J522" s="241">
        <v>15.8</v>
      </c>
      <c r="K522" s="241">
        <v>15.8</v>
      </c>
      <c r="L522" s="241">
        <v>16.3</v>
      </c>
      <c r="M522" s="241">
        <v>16.8</v>
      </c>
      <c r="N522" s="241">
        <v>16.8</v>
      </c>
      <c r="O522" s="241">
        <v>16.3</v>
      </c>
      <c r="P522" s="241">
        <v>16.3</v>
      </c>
      <c r="Q522" s="241">
        <v>16.100000000000001</v>
      </c>
      <c r="R522" s="241">
        <v>15.9</v>
      </c>
      <c r="S522" s="241">
        <v>15.5</v>
      </c>
      <c r="T522" s="241">
        <v>16.100000000000001</v>
      </c>
      <c r="U522" s="241">
        <v>16.399999999999999</v>
      </c>
      <c r="V522" s="241">
        <v>16.399999999999999</v>
      </c>
      <c r="W522" s="241">
        <v>18</v>
      </c>
      <c r="X522" s="241">
        <v>17.8</v>
      </c>
      <c r="Y522" s="241">
        <v>18.3</v>
      </c>
      <c r="Z522" s="235" t="str">
        <f t="shared" si="24"/>
        <v>Thursday</v>
      </c>
      <c r="AA522" s="235" t="str">
        <f t="shared" si="25"/>
        <v>October</v>
      </c>
      <c r="AB522" s="235" t="s">
        <v>201</v>
      </c>
      <c r="AC522" s="242">
        <f t="shared" si="26"/>
        <v>15.56666666666667</v>
      </c>
      <c r="AD522" s="235">
        <f>VLOOKUP(A522,'[5]Daily LDZ Demand'!$A$5:$B$4752,2,FALSE)</f>
        <v>3.5739999999999998</v>
      </c>
    </row>
    <row r="523" spans="1:30" s="235" customFormat="1" x14ac:dyDescent="0.35">
      <c r="A523" s="240">
        <v>45212</v>
      </c>
      <c r="B523" s="241">
        <v>19.2</v>
      </c>
      <c r="C523" s="241">
        <v>19.3</v>
      </c>
      <c r="D523" s="241">
        <v>18.5</v>
      </c>
      <c r="E523" s="241">
        <v>18.400000000000002</v>
      </c>
      <c r="F523" s="241">
        <v>18.8</v>
      </c>
      <c r="G523" s="241">
        <v>19.5</v>
      </c>
      <c r="H523" s="241">
        <v>19.2</v>
      </c>
      <c r="I523" s="241">
        <v>20.100000000000001</v>
      </c>
      <c r="J523" s="241">
        <v>18.600000000000001</v>
      </c>
      <c r="K523" s="241">
        <v>18.400000000000002</v>
      </c>
      <c r="L523" s="241">
        <v>17.7</v>
      </c>
      <c r="M523" s="241">
        <v>17</v>
      </c>
      <c r="N523" s="241">
        <v>15.4</v>
      </c>
      <c r="O523" s="241">
        <v>13.1</v>
      </c>
      <c r="P523" s="241">
        <v>11.9</v>
      </c>
      <c r="Q523" s="241">
        <v>10.6</v>
      </c>
      <c r="R523" s="241">
        <v>9.1</v>
      </c>
      <c r="S523" s="241">
        <v>8.4</v>
      </c>
      <c r="T523" s="241">
        <v>10.3</v>
      </c>
      <c r="U523" s="241">
        <v>10.6</v>
      </c>
      <c r="V523" s="241">
        <v>8.7000000000000011</v>
      </c>
      <c r="W523" s="241">
        <v>8</v>
      </c>
      <c r="X523" s="241">
        <v>7.2</v>
      </c>
      <c r="Y523" s="241">
        <v>7.1</v>
      </c>
      <c r="Z523" s="235" t="str">
        <f t="shared" si="24"/>
        <v>Friday</v>
      </c>
      <c r="AA523" s="235" t="str">
        <f t="shared" si="25"/>
        <v>October</v>
      </c>
      <c r="AB523" s="235" t="s">
        <v>201</v>
      </c>
      <c r="AC523" s="242">
        <f t="shared" si="26"/>
        <v>14.379166666666668</v>
      </c>
      <c r="AD523" s="235">
        <f>VLOOKUP(A523,'[5]Daily LDZ Demand'!$A$5:$B$4752,2,FALSE)</f>
        <v>3.669</v>
      </c>
    </row>
    <row r="524" spans="1:30" s="235" customFormat="1" x14ac:dyDescent="0.35">
      <c r="A524" s="240">
        <v>45215</v>
      </c>
      <c r="B524" s="241">
        <v>4.2</v>
      </c>
      <c r="C524" s="241">
        <v>3.9</v>
      </c>
      <c r="D524" s="241">
        <v>4</v>
      </c>
      <c r="E524" s="241">
        <v>5.9</v>
      </c>
      <c r="F524" s="241">
        <v>7.6</v>
      </c>
      <c r="G524" s="241">
        <v>9.2000000000000011</v>
      </c>
      <c r="H524" s="241">
        <v>10.1</v>
      </c>
      <c r="I524" s="241">
        <v>10.7</v>
      </c>
      <c r="J524" s="241">
        <v>11.6</v>
      </c>
      <c r="K524" s="241">
        <v>12.6</v>
      </c>
      <c r="L524" s="241">
        <v>12.2</v>
      </c>
      <c r="M524" s="241">
        <v>11.9</v>
      </c>
      <c r="N524" s="241">
        <v>11.3</v>
      </c>
      <c r="O524" s="241">
        <v>10.5</v>
      </c>
      <c r="P524" s="241">
        <v>10.1</v>
      </c>
      <c r="Q524" s="241">
        <v>9.8000000000000007</v>
      </c>
      <c r="R524" s="241">
        <v>9.9</v>
      </c>
      <c r="S524" s="241">
        <v>9.8000000000000007</v>
      </c>
      <c r="T524" s="241">
        <v>9.9</v>
      </c>
      <c r="U524" s="241">
        <v>9.9</v>
      </c>
      <c r="V524" s="241">
        <v>10.1</v>
      </c>
      <c r="W524" s="241">
        <v>10</v>
      </c>
      <c r="X524" s="241">
        <v>9.8000000000000007</v>
      </c>
      <c r="Y524" s="241">
        <v>9.4</v>
      </c>
      <c r="Z524" s="235" t="str">
        <f t="shared" si="24"/>
        <v>Monday</v>
      </c>
      <c r="AA524" s="235" t="str">
        <f t="shared" si="25"/>
        <v>October</v>
      </c>
      <c r="AB524" s="235" t="s">
        <v>201</v>
      </c>
      <c r="AC524" s="242">
        <f t="shared" si="26"/>
        <v>9.3500000000000032</v>
      </c>
      <c r="AD524" s="235">
        <f>VLOOKUP(A524,'[5]Daily LDZ Demand'!$A$5:$B$4752,2,FALSE)</f>
        <v>7.4089999999999998</v>
      </c>
    </row>
    <row r="525" spans="1:30" s="235" customFormat="1" x14ac:dyDescent="0.35">
      <c r="A525" s="240">
        <v>45216</v>
      </c>
      <c r="B525" s="241">
        <v>10</v>
      </c>
      <c r="C525" s="241">
        <v>9.8000000000000007</v>
      </c>
      <c r="D525" s="241">
        <v>9.6</v>
      </c>
      <c r="E525" s="241">
        <v>10</v>
      </c>
      <c r="F525" s="241">
        <v>10.9</v>
      </c>
      <c r="G525" s="241">
        <v>12.5</v>
      </c>
      <c r="H525" s="241">
        <v>13.4</v>
      </c>
      <c r="I525" s="241">
        <v>13.6</v>
      </c>
      <c r="J525" s="241">
        <v>14.2</v>
      </c>
      <c r="K525" s="241">
        <v>14.1</v>
      </c>
      <c r="L525" s="241">
        <v>14.1</v>
      </c>
      <c r="M525" s="241">
        <v>13.8</v>
      </c>
      <c r="N525" s="241">
        <v>13.3</v>
      </c>
      <c r="O525" s="241">
        <v>12.7</v>
      </c>
      <c r="P525" s="241">
        <v>12.3</v>
      </c>
      <c r="Q525" s="241">
        <v>11.9</v>
      </c>
      <c r="R525" s="241">
        <v>11.8</v>
      </c>
      <c r="S525" s="241">
        <v>12</v>
      </c>
      <c r="T525" s="241">
        <v>11.9</v>
      </c>
      <c r="U525" s="241">
        <v>12.1</v>
      </c>
      <c r="V525" s="241">
        <v>12.3</v>
      </c>
      <c r="W525" s="241">
        <v>12.3</v>
      </c>
      <c r="X525" s="241">
        <v>12.3</v>
      </c>
      <c r="Y525" s="241">
        <v>12.5</v>
      </c>
      <c r="Z525" s="235" t="str">
        <f t="shared" si="24"/>
        <v>Tuesday</v>
      </c>
      <c r="AA525" s="235" t="str">
        <f t="shared" si="25"/>
        <v>October</v>
      </c>
      <c r="AB525" s="235" t="s">
        <v>201</v>
      </c>
      <c r="AC525" s="242">
        <f t="shared" si="26"/>
        <v>12.225000000000001</v>
      </c>
      <c r="AD525" s="235">
        <f>VLOOKUP(A525,'[5]Daily LDZ Demand'!$A$5:$B$4752,2,FALSE)</f>
        <v>6.28</v>
      </c>
    </row>
    <row r="526" spans="1:30" s="235" customFormat="1" x14ac:dyDescent="0.35">
      <c r="A526" s="240">
        <v>45217</v>
      </c>
      <c r="B526" s="241">
        <v>12.3</v>
      </c>
      <c r="C526" s="241">
        <v>11.8</v>
      </c>
      <c r="D526" s="241">
        <v>11.8</v>
      </c>
      <c r="E526" s="241">
        <v>12</v>
      </c>
      <c r="F526" s="241">
        <v>12</v>
      </c>
      <c r="G526" s="241">
        <v>12.3</v>
      </c>
      <c r="H526" s="241">
        <v>13.3</v>
      </c>
      <c r="I526" s="241">
        <v>13.8</v>
      </c>
      <c r="J526" s="241">
        <v>13.2</v>
      </c>
      <c r="K526" s="241">
        <v>13.1</v>
      </c>
      <c r="L526" s="241">
        <v>12.8</v>
      </c>
      <c r="M526" s="241">
        <v>13.1</v>
      </c>
      <c r="N526" s="241">
        <v>13.3</v>
      </c>
      <c r="O526" s="241">
        <v>12.9</v>
      </c>
      <c r="P526" s="241">
        <v>12.7</v>
      </c>
      <c r="Q526" s="241">
        <v>12.6</v>
      </c>
      <c r="R526" s="241">
        <v>12.7</v>
      </c>
      <c r="S526" s="241">
        <v>13.7</v>
      </c>
      <c r="T526" s="241">
        <v>13.2</v>
      </c>
      <c r="U526" s="241">
        <v>13.9</v>
      </c>
      <c r="V526" s="241">
        <v>14.1</v>
      </c>
      <c r="W526" s="241">
        <v>16.100000000000001</v>
      </c>
      <c r="X526" s="241">
        <v>16.5</v>
      </c>
      <c r="Y526" s="241">
        <v>16</v>
      </c>
      <c r="Z526" s="235" t="str">
        <f t="shared" si="24"/>
        <v>Wednesday</v>
      </c>
      <c r="AA526" s="235" t="str">
        <f t="shared" si="25"/>
        <v>October</v>
      </c>
      <c r="AB526" s="235" t="s">
        <v>201</v>
      </c>
      <c r="AC526" s="242">
        <f t="shared" si="26"/>
        <v>13.299999999999999</v>
      </c>
      <c r="AD526" s="235">
        <f>VLOOKUP(A526,'[5]Daily LDZ Demand'!$A$5:$B$4752,2,FALSE)</f>
        <v>6.0780000000000003</v>
      </c>
    </row>
    <row r="527" spans="1:30" s="235" customFormat="1" x14ac:dyDescent="0.35">
      <c r="A527" s="240">
        <v>45218</v>
      </c>
      <c r="B527" s="241">
        <v>16</v>
      </c>
      <c r="C527" s="241">
        <v>16</v>
      </c>
      <c r="D527" s="241">
        <v>16.100000000000001</v>
      </c>
      <c r="E527" s="241">
        <v>16.100000000000001</v>
      </c>
      <c r="F527" s="241">
        <v>16.600000000000001</v>
      </c>
      <c r="G527" s="241">
        <v>17.100000000000001</v>
      </c>
      <c r="H527" s="241">
        <v>17.5</v>
      </c>
      <c r="I527" s="241">
        <v>17.400000000000002</v>
      </c>
      <c r="J527" s="241">
        <v>17.400000000000002</v>
      </c>
      <c r="K527" s="241">
        <v>17.900000000000002</v>
      </c>
      <c r="L527" s="241">
        <v>17.400000000000002</v>
      </c>
      <c r="M527" s="241">
        <v>17.100000000000001</v>
      </c>
      <c r="N527" s="241">
        <v>16.600000000000001</v>
      </c>
      <c r="O527" s="241">
        <v>16</v>
      </c>
      <c r="P527" s="241">
        <v>15.5</v>
      </c>
      <c r="Q527" s="241">
        <v>14.7</v>
      </c>
      <c r="R527" s="241">
        <v>14.4</v>
      </c>
      <c r="S527" s="241">
        <v>13.8</v>
      </c>
      <c r="T527" s="241">
        <v>13.4</v>
      </c>
      <c r="U527" s="241">
        <v>13.6</v>
      </c>
      <c r="V527" s="241">
        <v>13.2</v>
      </c>
      <c r="W527" s="241">
        <v>12.9</v>
      </c>
      <c r="X527" s="241">
        <v>13</v>
      </c>
      <c r="Y527" s="241">
        <v>11.2</v>
      </c>
      <c r="Z527" s="235" t="str">
        <f t="shared" si="24"/>
        <v>Thursday</v>
      </c>
      <c r="AA527" s="235" t="str">
        <f t="shared" si="25"/>
        <v>October</v>
      </c>
      <c r="AB527" s="235" t="s">
        <v>201</v>
      </c>
      <c r="AC527" s="242">
        <f t="shared" si="26"/>
        <v>15.454166666666666</v>
      </c>
      <c r="AD527" s="235">
        <f>VLOOKUP(A527,'[5]Daily LDZ Demand'!$A$5:$B$4752,2,FALSE)</f>
        <v>4.718</v>
      </c>
    </row>
    <row r="528" spans="1:30" s="235" customFormat="1" x14ac:dyDescent="0.35">
      <c r="A528" s="240">
        <v>45219</v>
      </c>
      <c r="B528" s="241">
        <v>11.6</v>
      </c>
      <c r="C528" s="241">
        <v>11.7</v>
      </c>
      <c r="D528" s="241">
        <v>11.8</v>
      </c>
      <c r="E528" s="241">
        <v>12.7</v>
      </c>
      <c r="F528" s="241">
        <v>13.8</v>
      </c>
      <c r="G528" s="241">
        <v>15</v>
      </c>
      <c r="H528" s="241">
        <v>16.600000000000001</v>
      </c>
      <c r="I528" s="241">
        <v>16.899999999999999</v>
      </c>
      <c r="J528" s="241">
        <v>15.6</v>
      </c>
      <c r="K528" s="241">
        <v>17.5</v>
      </c>
      <c r="L528" s="241">
        <v>16.2</v>
      </c>
      <c r="M528" s="241">
        <v>15.7</v>
      </c>
      <c r="N528" s="241">
        <v>14.9</v>
      </c>
      <c r="O528" s="241">
        <v>13.2</v>
      </c>
      <c r="P528" s="241">
        <v>13.5</v>
      </c>
      <c r="Q528" s="241">
        <v>12.9</v>
      </c>
      <c r="R528" s="241">
        <v>12.4</v>
      </c>
      <c r="S528" s="241">
        <v>13.2</v>
      </c>
      <c r="T528" s="241">
        <v>12.8</v>
      </c>
      <c r="U528" s="241">
        <v>12.9</v>
      </c>
      <c r="V528" s="241">
        <v>12.9</v>
      </c>
      <c r="W528" s="241">
        <v>12.5</v>
      </c>
      <c r="X528" s="241">
        <v>11.4</v>
      </c>
      <c r="Y528" s="241">
        <v>12.1</v>
      </c>
      <c r="Z528" s="235" t="str">
        <f t="shared" si="24"/>
        <v>Friday</v>
      </c>
      <c r="AA528" s="235" t="str">
        <f t="shared" si="25"/>
        <v>October</v>
      </c>
      <c r="AB528" s="235" t="s">
        <v>201</v>
      </c>
      <c r="AC528" s="242">
        <f t="shared" si="26"/>
        <v>13.741666666666662</v>
      </c>
      <c r="AD528" s="235">
        <f>VLOOKUP(A528,'[5]Daily LDZ Demand'!$A$5:$B$4752,2,FALSE)</f>
        <v>4.4960000000000004</v>
      </c>
    </row>
    <row r="529" spans="1:30" s="235" customFormat="1" x14ac:dyDescent="0.35">
      <c r="A529" s="240">
        <v>45222</v>
      </c>
      <c r="B529" s="241">
        <v>11.3</v>
      </c>
      <c r="C529" s="241">
        <v>11.2</v>
      </c>
      <c r="D529" s="241">
        <v>11</v>
      </c>
      <c r="E529" s="241">
        <v>12.3</v>
      </c>
      <c r="F529" s="241">
        <v>13.7</v>
      </c>
      <c r="G529" s="241">
        <v>14.3</v>
      </c>
      <c r="H529" s="241">
        <v>15.2</v>
      </c>
      <c r="I529" s="241">
        <v>15.6</v>
      </c>
      <c r="J529" s="241">
        <v>15.5</v>
      </c>
      <c r="K529" s="241">
        <v>15.3</v>
      </c>
      <c r="L529" s="241">
        <v>15.3</v>
      </c>
      <c r="M529" s="241">
        <v>15.1</v>
      </c>
      <c r="N529" s="241">
        <v>13.6</v>
      </c>
      <c r="O529" s="241">
        <v>13.1</v>
      </c>
      <c r="P529" s="241">
        <v>12.9</v>
      </c>
      <c r="Q529" s="241">
        <v>12.5</v>
      </c>
      <c r="R529" s="241">
        <v>12.1</v>
      </c>
      <c r="S529" s="241">
        <v>12.2</v>
      </c>
      <c r="T529" s="241">
        <v>11.7</v>
      </c>
      <c r="U529" s="241">
        <v>11.5</v>
      </c>
      <c r="V529" s="241">
        <v>10.8</v>
      </c>
      <c r="W529" s="241">
        <v>9.9</v>
      </c>
      <c r="X529" s="241">
        <v>8.8000000000000007</v>
      </c>
      <c r="Y529" s="241">
        <v>8.7000000000000011</v>
      </c>
      <c r="Z529" s="235" t="str">
        <f t="shared" si="24"/>
        <v>Monday</v>
      </c>
      <c r="AA529" s="235" t="str">
        <f t="shared" si="25"/>
        <v>October</v>
      </c>
      <c r="AB529" s="235" t="s">
        <v>201</v>
      </c>
      <c r="AC529" s="242">
        <f t="shared" si="26"/>
        <v>12.649999999999999</v>
      </c>
      <c r="AD529" s="235">
        <f>VLOOKUP(A529,'[5]Daily LDZ Demand'!$A$5:$B$4752,2,FALSE)</f>
        <v>5.9059999999999997</v>
      </c>
    </row>
    <row r="530" spans="1:30" s="235" customFormat="1" x14ac:dyDescent="0.35">
      <c r="A530" s="240">
        <v>45223</v>
      </c>
      <c r="B530" s="241">
        <v>6.5</v>
      </c>
      <c r="C530" s="241">
        <v>5.9</v>
      </c>
      <c r="D530" s="241">
        <v>4.9000000000000004</v>
      </c>
      <c r="E530" s="241">
        <v>7.1</v>
      </c>
      <c r="F530" s="241">
        <v>8.3000000000000007</v>
      </c>
      <c r="G530" s="241">
        <v>12.7</v>
      </c>
      <c r="H530" s="241">
        <v>13.8</v>
      </c>
      <c r="I530" s="241">
        <v>13.4</v>
      </c>
      <c r="J530" s="241">
        <v>13.6</v>
      </c>
      <c r="K530" s="241">
        <v>12.8</v>
      </c>
      <c r="L530" s="241">
        <v>12.3</v>
      </c>
      <c r="M530" s="241">
        <v>12</v>
      </c>
      <c r="N530" s="241">
        <v>11.2</v>
      </c>
      <c r="O530" s="241">
        <v>10.8</v>
      </c>
      <c r="P530" s="241">
        <v>10.8</v>
      </c>
      <c r="Q530" s="241">
        <v>10.7</v>
      </c>
      <c r="R530" s="241">
        <v>10.4</v>
      </c>
      <c r="S530" s="241">
        <v>10.200000000000001</v>
      </c>
      <c r="T530" s="241">
        <v>10</v>
      </c>
      <c r="U530" s="241">
        <v>10</v>
      </c>
      <c r="V530" s="241">
        <v>9.9</v>
      </c>
      <c r="W530" s="241">
        <v>10.1</v>
      </c>
      <c r="X530" s="241">
        <v>10.1</v>
      </c>
      <c r="Y530" s="241">
        <v>9.9</v>
      </c>
      <c r="Z530" s="235" t="str">
        <f t="shared" si="24"/>
        <v>Tuesday</v>
      </c>
      <c r="AA530" s="235" t="str">
        <f t="shared" si="25"/>
        <v>October</v>
      </c>
      <c r="AB530" s="235" t="s">
        <v>201</v>
      </c>
      <c r="AC530" s="242">
        <f t="shared" si="26"/>
        <v>10.308333333333334</v>
      </c>
      <c r="AD530" s="235">
        <f>VLOOKUP(A530,'[5]Daily LDZ Demand'!$A$5:$B$4752,2,FALSE)</f>
        <v>5.8579999999999997</v>
      </c>
    </row>
    <row r="531" spans="1:30" s="235" customFormat="1" x14ac:dyDescent="0.35">
      <c r="A531" s="240">
        <v>45224</v>
      </c>
      <c r="B531" s="241">
        <v>9.7000000000000011</v>
      </c>
      <c r="C531" s="241">
        <v>9.8000000000000007</v>
      </c>
      <c r="D531" s="241">
        <v>9.9</v>
      </c>
      <c r="E531" s="241">
        <v>10</v>
      </c>
      <c r="F531" s="241">
        <v>10.3</v>
      </c>
      <c r="G531" s="241">
        <v>10.9</v>
      </c>
      <c r="H531" s="241">
        <v>11.3</v>
      </c>
      <c r="I531" s="241">
        <v>11.9</v>
      </c>
      <c r="J531" s="241">
        <v>12.8</v>
      </c>
      <c r="K531" s="241">
        <v>12.6</v>
      </c>
      <c r="L531" s="241">
        <v>12.4</v>
      </c>
      <c r="M531" s="241">
        <v>12.3</v>
      </c>
      <c r="N531" s="241">
        <v>11.8</v>
      </c>
      <c r="O531" s="241">
        <v>11.5</v>
      </c>
      <c r="P531" s="241">
        <v>10.8</v>
      </c>
      <c r="Q531" s="241">
        <v>10.4</v>
      </c>
      <c r="R531" s="241">
        <v>10.7</v>
      </c>
      <c r="S531" s="241">
        <v>10.9</v>
      </c>
      <c r="T531" s="241">
        <v>11</v>
      </c>
      <c r="U531" s="241">
        <v>11.3</v>
      </c>
      <c r="V531" s="241">
        <v>11</v>
      </c>
      <c r="W531" s="241">
        <v>11</v>
      </c>
      <c r="X531" s="241">
        <v>11</v>
      </c>
      <c r="Y531" s="241">
        <v>10.5</v>
      </c>
      <c r="Z531" s="235" t="str">
        <f t="shared" si="24"/>
        <v>Wednesday</v>
      </c>
      <c r="AA531" s="235" t="str">
        <f t="shared" si="25"/>
        <v>October</v>
      </c>
      <c r="AB531" s="235" t="s">
        <v>201</v>
      </c>
      <c r="AC531" s="242">
        <f t="shared" si="26"/>
        <v>11.075000000000003</v>
      </c>
      <c r="AD531" s="235">
        <f>VLOOKUP(A531,'[5]Daily LDZ Demand'!$A$5:$B$4752,2,FALSE)</f>
        <v>6.1340000000000003</v>
      </c>
    </row>
    <row r="532" spans="1:30" s="235" customFormat="1" x14ac:dyDescent="0.35">
      <c r="A532" s="240">
        <v>45225</v>
      </c>
      <c r="B532" s="241">
        <v>10.3</v>
      </c>
      <c r="C532" s="241">
        <v>10.7</v>
      </c>
      <c r="D532" s="241">
        <v>10</v>
      </c>
      <c r="E532" s="241">
        <v>10.8</v>
      </c>
      <c r="F532" s="241">
        <v>12.5</v>
      </c>
      <c r="G532" s="241">
        <v>14</v>
      </c>
      <c r="H532" s="241">
        <v>15</v>
      </c>
      <c r="I532" s="241">
        <v>15.6</v>
      </c>
      <c r="J532" s="241">
        <v>15.6</v>
      </c>
      <c r="K532" s="241">
        <v>14.9</v>
      </c>
      <c r="L532" s="241">
        <v>15.4</v>
      </c>
      <c r="M532" s="241">
        <v>13.6</v>
      </c>
      <c r="N532" s="241">
        <v>12.5</v>
      </c>
      <c r="O532" s="241">
        <v>10.5</v>
      </c>
      <c r="P532" s="241">
        <v>9.8000000000000007</v>
      </c>
      <c r="Q532" s="241">
        <v>8.7000000000000011</v>
      </c>
      <c r="R532" s="241">
        <v>9.3000000000000007</v>
      </c>
      <c r="S532" s="241">
        <v>8.6</v>
      </c>
      <c r="T532" s="241">
        <v>7.8</v>
      </c>
      <c r="U532" s="241">
        <v>7.7</v>
      </c>
      <c r="V532" s="241">
        <v>7.2</v>
      </c>
      <c r="W532" s="241">
        <v>8.1999999999999993</v>
      </c>
      <c r="X532" s="241">
        <v>8.6</v>
      </c>
      <c r="Y532" s="241">
        <v>7.9</v>
      </c>
      <c r="Z532" s="235" t="str">
        <f t="shared" si="24"/>
        <v>Thursday</v>
      </c>
      <c r="AA532" s="235" t="str">
        <f t="shared" si="25"/>
        <v>October</v>
      </c>
      <c r="AB532" s="235" t="s">
        <v>201</v>
      </c>
      <c r="AC532" s="242">
        <f t="shared" si="26"/>
        <v>11.049999999999997</v>
      </c>
      <c r="AD532" s="235">
        <f>VLOOKUP(A532,'[5]Daily LDZ Demand'!$A$5:$B$4752,2,FALSE)</f>
        <v>5.5030000000000001</v>
      </c>
    </row>
    <row r="533" spans="1:30" s="235" customFormat="1" x14ac:dyDescent="0.35">
      <c r="A533" s="240">
        <v>45226</v>
      </c>
      <c r="B533" s="241">
        <v>8.8000000000000007</v>
      </c>
      <c r="C533" s="241">
        <v>10.6</v>
      </c>
      <c r="D533" s="241">
        <v>8.7000000000000011</v>
      </c>
      <c r="E533" s="241">
        <v>10.1</v>
      </c>
      <c r="F533" s="241">
        <v>12.2</v>
      </c>
      <c r="G533" s="241">
        <v>13.5</v>
      </c>
      <c r="H533" s="241">
        <v>14.4</v>
      </c>
      <c r="I533" s="241">
        <v>12.6</v>
      </c>
      <c r="J533" s="241">
        <v>11.2</v>
      </c>
      <c r="K533" s="241">
        <v>13.3</v>
      </c>
      <c r="L533" s="241">
        <v>13.7</v>
      </c>
      <c r="M533" s="241">
        <v>13.2</v>
      </c>
      <c r="N533" s="241">
        <v>11.6</v>
      </c>
      <c r="O533" s="241">
        <v>10.4</v>
      </c>
      <c r="P533" s="241">
        <v>10.4</v>
      </c>
      <c r="Q533" s="241">
        <v>10.6</v>
      </c>
      <c r="R533" s="241">
        <v>9.6</v>
      </c>
      <c r="S533" s="241">
        <v>10.8</v>
      </c>
      <c r="T533" s="241">
        <v>10.8</v>
      </c>
      <c r="U533" s="241">
        <v>10.3</v>
      </c>
      <c r="V533" s="241">
        <v>10.4</v>
      </c>
      <c r="W533" s="241">
        <v>10.200000000000001</v>
      </c>
      <c r="X533" s="241">
        <v>10.3</v>
      </c>
      <c r="Y533" s="241">
        <v>10.1</v>
      </c>
      <c r="Z533" s="235" t="str">
        <f t="shared" si="24"/>
        <v>Friday</v>
      </c>
      <c r="AA533" s="235" t="str">
        <f t="shared" si="25"/>
        <v>October</v>
      </c>
      <c r="AB533" s="235" t="s">
        <v>201</v>
      </c>
      <c r="AC533" s="242">
        <f t="shared" si="26"/>
        <v>11.158333333333333</v>
      </c>
      <c r="AD533" s="235">
        <f>VLOOKUP(A533,'[5]Daily LDZ Demand'!$A$5:$B$4752,2,FALSE)</f>
        <v>5.9939999999999998</v>
      </c>
    </row>
    <row r="534" spans="1:30" s="235" customFormat="1" x14ac:dyDescent="0.35">
      <c r="A534" s="240">
        <v>45229</v>
      </c>
      <c r="B534" s="241">
        <v>10.200000000000001</v>
      </c>
      <c r="C534" s="241">
        <v>9.8000000000000007</v>
      </c>
      <c r="D534" s="241">
        <v>10.7</v>
      </c>
      <c r="E534" s="241">
        <v>10.8</v>
      </c>
      <c r="F534" s="241">
        <v>12.7</v>
      </c>
      <c r="G534" s="241">
        <v>14.5</v>
      </c>
      <c r="H534" s="241">
        <v>12.9</v>
      </c>
      <c r="I534" s="241">
        <v>14.2</v>
      </c>
      <c r="J534" s="241">
        <v>13</v>
      </c>
      <c r="K534" s="241">
        <v>13.9</v>
      </c>
      <c r="L534" s="241">
        <v>13.9</v>
      </c>
      <c r="M534" s="241">
        <v>11.5</v>
      </c>
      <c r="N534" s="241">
        <v>9</v>
      </c>
      <c r="O534" s="241">
        <v>8.5</v>
      </c>
      <c r="P534" s="241">
        <v>8</v>
      </c>
      <c r="Q534" s="241">
        <v>8.8000000000000007</v>
      </c>
      <c r="R534" s="241">
        <v>9.9</v>
      </c>
      <c r="S534" s="241">
        <v>10.200000000000001</v>
      </c>
      <c r="T534" s="241">
        <v>10.3</v>
      </c>
      <c r="U534" s="241">
        <v>10.4</v>
      </c>
      <c r="V534" s="241">
        <v>10.4</v>
      </c>
      <c r="W534" s="241">
        <v>10.3</v>
      </c>
      <c r="X534" s="241">
        <v>9.1</v>
      </c>
      <c r="Y534" s="241">
        <v>8.6</v>
      </c>
      <c r="Z534" s="235" t="str">
        <f t="shared" si="24"/>
        <v>Monday</v>
      </c>
      <c r="AA534" s="235" t="str">
        <f t="shared" si="25"/>
        <v>October</v>
      </c>
      <c r="AB534" s="235" t="s">
        <v>201</v>
      </c>
      <c r="AC534" s="242">
        <f t="shared" si="26"/>
        <v>10.900000000000004</v>
      </c>
      <c r="AD534" s="235">
        <f>VLOOKUP(A534,'[5]Daily LDZ Demand'!$A$5:$B$4752,2,FALSE)</f>
        <v>6.08</v>
      </c>
    </row>
    <row r="535" spans="1:30" s="235" customFormat="1" x14ac:dyDescent="0.35">
      <c r="A535" s="240">
        <v>45230</v>
      </c>
      <c r="B535" s="241">
        <v>9</v>
      </c>
      <c r="C535" s="241">
        <v>10.1</v>
      </c>
      <c r="D535" s="241">
        <v>10.1</v>
      </c>
      <c r="E535" s="241">
        <v>11.9</v>
      </c>
      <c r="F535" s="241">
        <v>13.4</v>
      </c>
      <c r="G535" s="241">
        <v>14.6</v>
      </c>
      <c r="H535" s="241">
        <v>14.7</v>
      </c>
      <c r="I535" s="241">
        <v>14.7</v>
      </c>
      <c r="J535" s="241">
        <v>14.3</v>
      </c>
      <c r="K535" s="241">
        <v>14.3</v>
      </c>
      <c r="L535" s="241">
        <v>13.5</v>
      </c>
      <c r="M535" s="241">
        <v>12.1</v>
      </c>
      <c r="N535" s="241">
        <v>12</v>
      </c>
      <c r="O535" s="241">
        <v>11.5</v>
      </c>
      <c r="P535" s="241">
        <v>11.5</v>
      </c>
      <c r="Q535" s="241">
        <v>11.7</v>
      </c>
      <c r="R535" s="241">
        <v>12.5</v>
      </c>
      <c r="S535" s="241">
        <v>14</v>
      </c>
      <c r="T535" s="241">
        <v>14</v>
      </c>
      <c r="U535" s="241">
        <v>14</v>
      </c>
      <c r="V535" s="241">
        <v>14.7</v>
      </c>
      <c r="W535" s="241">
        <v>14.7</v>
      </c>
      <c r="X535" s="241">
        <v>13.8</v>
      </c>
      <c r="Y535" s="241">
        <v>12.5</v>
      </c>
      <c r="Z535" s="235" t="str">
        <f t="shared" si="24"/>
        <v>Tuesday</v>
      </c>
      <c r="AA535" s="235" t="str">
        <f t="shared" si="25"/>
        <v>October</v>
      </c>
      <c r="AB535" s="235" t="s">
        <v>201</v>
      </c>
      <c r="AC535" s="242">
        <f t="shared" si="26"/>
        <v>12.899999999999999</v>
      </c>
      <c r="AD535" s="235">
        <f>VLOOKUP(A535,'[5]Daily LDZ Demand'!$A$5:$B$4752,2,FALSE)</f>
        <v>6.0650000000000004</v>
      </c>
    </row>
    <row r="536" spans="1:30" s="235" customFormat="1" x14ac:dyDescent="0.35">
      <c r="A536" s="240">
        <v>45231</v>
      </c>
      <c r="B536" s="241">
        <v>12.7</v>
      </c>
      <c r="C536" s="241">
        <v>10.8</v>
      </c>
      <c r="D536" s="241">
        <v>11.7</v>
      </c>
      <c r="E536" s="241">
        <v>12</v>
      </c>
      <c r="F536" s="241">
        <v>12.4</v>
      </c>
      <c r="G536" s="241">
        <v>14</v>
      </c>
      <c r="H536" s="241">
        <v>13.3</v>
      </c>
      <c r="I536" s="241">
        <v>13.8</v>
      </c>
      <c r="J536" s="241">
        <v>14</v>
      </c>
      <c r="K536" s="241">
        <v>11.8</v>
      </c>
      <c r="L536" s="241">
        <v>11.3</v>
      </c>
      <c r="M536" s="241">
        <v>10.1</v>
      </c>
      <c r="N536" s="241">
        <v>10.7</v>
      </c>
      <c r="O536" s="241">
        <v>10.200000000000001</v>
      </c>
      <c r="P536" s="241">
        <v>10.8</v>
      </c>
      <c r="Q536" s="241">
        <v>10.200000000000001</v>
      </c>
      <c r="R536" s="241">
        <v>10.1</v>
      </c>
      <c r="S536" s="241">
        <v>10.5</v>
      </c>
      <c r="T536" s="241">
        <v>9.9</v>
      </c>
      <c r="U536" s="241">
        <v>10.3</v>
      </c>
      <c r="V536" s="241">
        <v>10.3</v>
      </c>
      <c r="W536" s="241">
        <v>10.1</v>
      </c>
      <c r="X536" s="241">
        <v>10.1</v>
      </c>
      <c r="Y536" s="241">
        <v>9.8000000000000007</v>
      </c>
      <c r="Z536" s="235" t="str">
        <f t="shared" si="24"/>
        <v>Wednesday</v>
      </c>
      <c r="AA536" s="235" t="str">
        <f t="shared" si="25"/>
        <v>November</v>
      </c>
      <c r="AB536" s="235" t="s">
        <v>201</v>
      </c>
      <c r="AC536" s="242">
        <f t="shared" si="26"/>
        <v>11.2875</v>
      </c>
      <c r="AD536" s="235">
        <f>VLOOKUP(A536,'[5]Daily LDZ Demand'!$A$5:$B$4752,2,FALSE)</f>
        <v>6.0650000000000004</v>
      </c>
    </row>
    <row r="537" spans="1:30" s="235" customFormat="1" x14ac:dyDescent="0.35">
      <c r="A537" s="240">
        <v>45232</v>
      </c>
      <c r="B537" s="241">
        <v>9.6</v>
      </c>
      <c r="C537" s="241">
        <v>9.4</v>
      </c>
      <c r="D537" s="241">
        <v>9.6</v>
      </c>
      <c r="E537" s="241">
        <v>10</v>
      </c>
      <c r="F537" s="241">
        <v>10.5</v>
      </c>
      <c r="G537" s="241">
        <v>9.7000000000000011</v>
      </c>
      <c r="H537" s="241">
        <v>9.3000000000000007</v>
      </c>
      <c r="I537" s="241">
        <v>9.2000000000000011</v>
      </c>
      <c r="J537" s="241">
        <v>11</v>
      </c>
      <c r="K537" s="241">
        <v>10.7</v>
      </c>
      <c r="L537" s="241">
        <v>10.9</v>
      </c>
      <c r="M537" s="241">
        <v>10.3</v>
      </c>
      <c r="N537" s="241">
        <v>10.1</v>
      </c>
      <c r="O537" s="241">
        <v>10.6</v>
      </c>
      <c r="P537" s="241">
        <v>10.6</v>
      </c>
      <c r="Q537" s="241">
        <v>10.3</v>
      </c>
      <c r="R537" s="241">
        <v>10.200000000000001</v>
      </c>
      <c r="S537" s="241">
        <v>9.8000000000000007</v>
      </c>
      <c r="T537" s="241">
        <v>9</v>
      </c>
      <c r="U537" s="241">
        <v>8.6</v>
      </c>
      <c r="V537" s="241">
        <v>8</v>
      </c>
      <c r="W537" s="241">
        <v>7.7</v>
      </c>
      <c r="X537" s="241">
        <v>7.8</v>
      </c>
      <c r="Y537" s="241">
        <v>7.6</v>
      </c>
      <c r="Z537" s="235" t="str">
        <f t="shared" si="24"/>
        <v>Thursday</v>
      </c>
      <c r="AA537" s="235" t="str">
        <f t="shared" si="25"/>
        <v>November</v>
      </c>
      <c r="AB537" s="235" t="s">
        <v>201</v>
      </c>
      <c r="AC537" s="242">
        <f t="shared" si="26"/>
        <v>9.6041666666666661</v>
      </c>
      <c r="AD537" s="235">
        <f>VLOOKUP(A537,'[5]Daily LDZ Demand'!$A$5:$B$4752,2,FALSE)</f>
        <v>7.891</v>
      </c>
    </row>
    <row r="538" spans="1:30" s="235" customFormat="1" x14ac:dyDescent="0.35">
      <c r="A538" s="240">
        <v>45233</v>
      </c>
      <c r="B538" s="241">
        <v>7.2</v>
      </c>
      <c r="C538" s="241">
        <v>7.6</v>
      </c>
      <c r="D538" s="241">
        <v>8.9</v>
      </c>
      <c r="E538" s="241">
        <v>10.6</v>
      </c>
      <c r="F538" s="241">
        <v>12</v>
      </c>
      <c r="G538" s="241">
        <v>12.4</v>
      </c>
      <c r="H538" s="241">
        <v>12.7</v>
      </c>
      <c r="I538" s="241">
        <v>10.9</v>
      </c>
      <c r="J538" s="241">
        <v>12.6</v>
      </c>
      <c r="K538" s="241">
        <v>12.3</v>
      </c>
      <c r="L538" s="241">
        <v>11.6</v>
      </c>
      <c r="M538" s="241">
        <v>9.7000000000000011</v>
      </c>
      <c r="N538" s="241">
        <v>9.1</v>
      </c>
      <c r="O538" s="241">
        <v>8.1</v>
      </c>
      <c r="P538" s="241">
        <v>8</v>
      </c>
      <c r="Q538" s="241">
        <v>8</v>
      </c>
      <c r="R538" s="241">
        <v>6.8</v>
      </c>
      <c r="S538" s="241">
        <v>6.8</v>
      </c>
      <c r="T538" s="241">
        <v>7.4</v>
      </c>
      <c r="U538" s="241">
        <v>6.2</v>
      </c>
      <c r="V538" s="241">
        <v>6.7</v>
      </c>
      <c r="W538" s="241">
        <v>7.9</v>
      </c>
      <c r="X538" s="241">
        <v>8.8000000000000007</v>
      </c>
      <c r="Y538" s="241">
        <v>9</v>
      </c>
      <c r="Z538" s="235" t="str">
        <f t="shared" si="24"/>
        <v>Friday</v>
      </c>
      <c r="AA538" s="235" t="str">
        <f t="shared" si="25"/>
        <v>November</v>
      </c>
      <c r="AB538" s="235" t="s">
        <v>201</v>
      </c>
      <c r="AC538" s="242">
        <f t="shared" si="26"/>
        <v>9.2208333333333332</v>
      </c>
      <c r="AD538" s="235">
        <f>VLOOKUP(A538,'[5]Daily LDZ Demand'!$A$5:$B$4752,2,FALSE)</f>
        <v>7.5359999999999996</v>
      </c>
    </row>
    <row r="539" spans="1:30" s="235" customFormat="1" x14ac:dyDescent="0.35">
      <c r="A539" s="240">
        <v>45236</v>
      </c>
      <c r="B539" s="241">
        <v>6.3</v>
      </c>
      <c r="C539" s="241">
        <v>5.1000000000000005</v>
      </c>
      <c r="D539" s="241">
        <v>6.6</v>
      </c>
      <c r="E539" s="241">
        <v>8.6</v>
      </c>
      <c r="F539" s="241">
        <v>10.7</v>
      </c>
      <c r="G539" s="241">
        <v>12.1</v>
      </c>
      <c r="H539" s="241">
        <v>12.7</v>
      </c>
      <c r="I539" s="241">
        <v>13.3</v>
      </c>
      <c r="J539" s="241">
        <v>12.7</v>
      </c>
      <c r="K539" s="241">
        <v>12.1</v>
      </c>
      <c r="L539" s="241">
        <v>11.1</v>
      </c>
      <c r="M539" s="241">
        <v>9.9</v>
      </c>
      <c r="N539" s="241">
        <v>9.2000000000000011</v>
      </c>
      <c r="O539" s="241">
        <v>8.6</v>
      </c>
      <c r="P539" s="241">
        <v>7.9</v>
      </c>
      <c r="Q539" s="241">
        <v>8</v>
      </c>
      <c r="R539" s="241">
        <v>7.5</v>
      </c>
      <c r="S539" s="241">
        <v>7.3</v>
      </c>
      <c r="T539" s="241">
        <v>6.9</v>
      </c>
      <c r="U539" s="241">
        <v>7.3</v>
      </c>
      <c r="V539" s="241">
        <v>7.2</v>
      </c>
      <c r="W539" s="241">
        <v>7.1</v>
      </c>
      <c r="X539" s="241">
        <v>7.1</v>
      </c>
      <c r="Y539" s="241">
        <v>6.7</v>
      </c>
      <c r="Z539" s="235" t="str">
        <f t="shared" si="24"/>
        <v>Monday</v>
      </c>
      <c r="AA539" s="235" t="str">
        <f t="shared" si="25"/>
        <v>November</v>
      </c>
      <c r="AB539" s="235" t="s">
        <v>201</v>
      </c>
      <c r="AC539" s="242">
        <f t="shared" si="26"/>
        <v>8.8333333333333321</v>
      </c>
      <c r="AD539" s="235">
        <f>VLOOKUP(A539,'[5]Daily LDZ Demand'!$A$5:$B$4752,2,FALSE)</f>
        <v>7.8339999999999996</v>
      </c>
    </row>
    <row r="540" spans="1:30" s="235" customFormat="1" x14ac:dyDescent="0.35">
      <c r="A540" s="240">
        <v>45237</v>
      </c>
      <c r="B540" s="241">
        <v>5.3</v>
      </c>
      <c r="C540" s="241">
        <v>6.8</v>
      </c>
      <c r="D540" s="241">
        <v>7.3</v>
      </c>
      <c r="E540" s="241">
        <v>8.7000000000000011</v>
      </c>
      <c r="F540" s="241">
        <v>10.200000000000001</v>
      </c>
      <c r="G540" s="241">
        <v>10.200000000000001</v>
      </c>
      <c r="H540" s="241">
        <v>12</v>
      </c>
      <c r="I540" s="241">
        <v>11.4</v>
      </c>
      <c r="J540" s="241">
        <v>11.2</v>
      </c>
      <c r="K540" s="241">
        <v>11.7</v>
      </c>
      <c r="L540" s="241">
        <v>10.7</v>
      </c>
      <c r="M540" s="241">
        <v>9.3000000000000007</v>
      </c>
      <c r="N540" s="241">
        <v>8.6</v>
      </c>
      <c r="O540" s="241">
        <v>8.5</v>
      </c>
      <c r="P540" s="241">
        <v>8.1999999999999993</v>
      </c>
      <c r="Q540" s="241">
        <v>7.6</v>
      </c>
      <c r="R540" s="241">
        <v>8.3000000000000007</v>
      </c>
      <c r="S540" s="241">
        <v>8.3000000000000007</v>
      </c>
      <c r="T540" s="241">
        <v>7.5</v>
      </c>
      <c r="U540" s="241">
        <v>8.4</v>
      </c>
      <c r="V540" s="241">
        <v>8.9</v>
      </c>
      <c r="W540" s="241">
        <v>10.8</v>
      </c>
      <c r="X540" s="241">
        <v>10.9</v>
      </c>
      <c r="Y540" s="241">
        <v>11.2</v>
      </c>
      <c r="Z540" s="235" t="str">
        <f t="shared" si="24"/>
        <v>Tuesday</v>
      </c>
      <c r="AA540" s="235" t="str">
        <f t="shared" si="25"/>
        <v>November</v>
      </c>
      <c r="AB540" s="235" t="s">
        <v>201</v>
      </c>
      <c r="AC540" s="242">
        <f t="shared" si="26"/>
        <v>9.2500000000000018</v>
      </c>
      <c r="AD540" s="235">
        <f>VLOOKUP(A540,'[5]Daily LDZ Demand'!$A$5:$B$4752,2,FALSE)</f>
        <v>8.0939999999999994</v>
      </c>
    </row>
    <row r="541" spans="1:30" s="235" customFormat="1" x14ac:dyDescent="0.35">
      <c r="A541" s="240">
        <v>45238</v>
      </c>
      <c r="B541" s="241">
        <v>11.6</v>
      </c>
      <c r="C541" s="241">
        <v>11.9</v>
      </c>
      <c r="D541" s="241">
        <v>12.6</v>
      </c>
      <c r="E541" s="241">
        <v>13.2</v>
      </c>
      <c r="F541" s="241">
        <v>14.1</v>
      </c>
      <c r="G541" s="241">
        <v>12.1</v>
      </c>
      <c r="H541" s="241">
        <v>12.1</v>
      </c>
      <c r="I541" s="241">
        <v>11.4</v>
      </c>
      <c r="J541" s="241">
        <v>11.6</v>
      </c>
      <c r="K541" s="241">
        <v>11</v>
      </c>
      <c r="L541" s="241">
        <v>9.6</v>
      </c>
      <c r="M541" s="241">
        <v>8</v>
      </c>
      <c r="N541" s="241">
        <v>7.9</v>
      </c>
      <c r="O541" s="241">
        <v>6.8</v>
      </c>
      <c r="P541" s="241">
        <v>7.4</v>
      </c>
      <c r="Q541" s="241">
        <v>7.3</v>
      </c>
      <c r="R541" s="241">
        <v>7.1</v>
      </c>
      <c r="S541" s="241">
        <v>8.1999999999999993</v>
      </c>
      <c r="T541" s="241">
        <v>8.4</v>
      </c>
      <c r="U541" s="241">
        <v>8.5</v>
      </c>
      <c r="V541" s="241">
        <v>9.8000000000000007</v>
      </c>
      <c r="W541" s="241">
        <v>9.8000000000000007</v>
      </c>
      <c r="X541" s="241">
        <v>9.2000000000000011</v>
      </c>
      <c r="Y541" s="241">
        <v>9</v>
      </c>
      <c r="Z541" s="235" t="str">
        <f t="shared" si="24"/>
        <v>Wednesday</v>
      </c>
      <c r="AA541" s="235" t="str">
        <f t="shared" si="25"/>
        <v>November</v>
      </c>
      <c r="AB541" s="235" t="s">
        <v>201</v>
      </c>
      <c r="AC541" s="242">
        <f t="shared" si="26"/>
        <v>9.9416666666666682</v>
      </c>
      <c r="AD541" s="235">
        <f>VLOOKUP(A541,'[5]Daily LDZ Demand'!$A$5:$B$4752,2,FALSE)</f>
        <v>8.3190000000000008</v>
      </c>
    </row>
    <row r="542" spans="1:30" s="235" customFormat="1" x14ac:dyDescent="0.35">
      <c r="A542" s="240">
        <v>45239</v>
      </c>
      <c r="B542" s="241">
        <v>8.9</v>
      </c>
      <c r="C542" s="241">
        <v>8.6</v>
      </c>
      <c r="D542" s="241">
        <v>8.3000000000000007</v>
      </c>
      <c r="E542" s="241">
        <v>8.7000000000000011</v>
      </c>
      <c r="F542" s="241">
        <v>9.3000000000000007</v>
      </c>
      <c r="G542" s="241">
        <v>10</v>
      </c>
      <c r="H542" s="241">
        <v>10.6</v>
      </c>
      <c r="I542" s="241">
        <v>11.3</v>
      </c>
      <c r="J542" s="241">
        <v>11.1</v>
      </c>
      <c r="K542" s="241">
        <v>10.200000000000001</v>
      </c>
      <c r="L542" s="241">
        <v>9.6</v>
      </c>
      <c r="M542" s="241">
        <v>9.3000000000000007</v>
      </c>
      <c r="N542" s="241">
        <v>9.2000000000000011</v>
      </c>
      <c r="O542" s="241">
        <v>8</v>
      </c>
      <c r="P542" s="241">
        <v>7.6</v>
      </c>
      <c r="Q542" s="241">
        <v>8</v>
      </c>
      <c r="R542" s="241">
        <v>7.9</v>
      </c>
      <c r="S542" s="241">
        <v>8.1</v>
      </c>
      <c r="T542" s="241">
        <v>8.1999999999999993</v>
      </c>
      <c r="U542" s="241">
        <v>8</v>
      </c>
      <c r="V542" s="241">
        <v>8.5</v>
      </c>
      <c r="W542" s="241">
        <v>8.6</v>
      </c>
      <c r="X542" s="241">
        <v>8.4</v>
      </c>
      <c r="Y542" s="241">
        <v>8.1</v>
      </c>
      <c r="Z542" s="235" t="str">
        <f t="shared" si="24"/>
        <v>Thursday</v>
      </c>
      <c r="AA542" s="235" t="str">
        <f t="shared" si="25"/>
        <v>November</v>
      </c>
      <c r="AB542" s="235" t="s">
        <v>201</v>
      </c>
      <c r="AC542" s="242">
        <f t="shared" si="26"/>
        <v>8.9374999999999982</v>
      </c>
      <c r="AD542" s="235">
        <f>VLOOKUP(A542,'[5]Daily LDZ Demand'!$A$5:$B$4752,2,FALSE)</f>
        <v>8.9870000000000001</v>
      </c>
    </row>
    <row r="543" spans="1:30" s="235" customFormat="1" x14ac:dyDescent="0.35">
      <c r="A543" s="240">
        <v>45240</v>
      </c>
      <c r="B543" s="241">
        <v>9</v>
      </c>
      <c r="C543" s="241">
        <v>9.3000000000000007</v>
      </c>
      <c r="D543" s="241">
        <v>9.3000000000000007</v>
      </c>
      <c r="E543" s="241">
        <v>8.8000000000000007</v>
      </c>
      <c r="F543" s="241">
        <v>9.1</v>
      </c>
      <c r="G543" s="241">
        <v>9.2000000000000011</v>
      </c>
      <c r="H543" s="241">
        <v>10.6</v>
      </c>
      <c r="I543" s="241">
        <v>11.1</v>
      </c>
      <c r="J543" s="241">
        <v>11.1</v>
      </c>
      <c r="K543" s="241">
        <v>11.3</v>
      </c>
      <c r="L543" s="241">
        <v>10</v>
      </c>
      <c r="M543" s="241">
        <v>8.8000000000000007</v>
      </c>
      <c r="N543" s="241">
        <v>8.6</v>
      </c>
      <c r="O543" s="241">
        <v>6.6</v>
      </c>
      <c r="P543" s="241">
        <v>6.5</v>
      </c>
      <c r="Q543" s="241">
        <v>7.1</v>
      </c>
      <c r="R543" s="241">
        <v>6.9</v>
      </c>
      <c r="S543" s="241">
        <v>5.1000000000000005</v>
      </c>
      <c r="T543" s="241">
        <v>5.6</v>
      </c>
      <c r="U543" s="241">
        <v>5.9</v>
      </c>
      <c r="V543" s="241">
        <v>6.2</v>
      </c>
      <c r="W543" s="241">
        <v>5.5</v>
      </c>
      <c r="X543" s="241">
        <v>5</v>
      </c>
      <c r="Y543" s="241">
        <v>4.0999999999999996</v>
      </c>
      <c r="Z543" s="235" t="str">
        <f t="shared" si="24"/>
        <v>Friday</v>
      </c>
      <c r="AA543" s="235" t="str">
        <f t="shared" si="25"/>
        <v>November</v>
      </c>
      <c r="AB543" s="235" t="s">
        <v>201</v>
      </c>
      <c r="AC543" s="242">
        <f t="shared" si="26"/>
        <v>7.945833333333332</v>
      </c>
      <c r="AD543" s="235">
        <f>VLOOKUP(A543,'[5]Daily LDZ Demand'!$A$5:$B$4752,2,FALSE)</f>
        <v>8.9169999999999998</v>
      </c>
    </row>
    <row r="544" spans="1:30" s="235" customFormat="1" x14ac:dyDescent="0.35">
      <c r="A544" s="240">
        <v>45243</v>
      </c>
      <c r="B544" s="241">
        <v>14.9</v>
      </c>
      <c r="C544" s="241">
        <v>15.2</v>
      </c>
      <c r="D544" s="241">
        <v>15</v>
      </c>
      <c r="E544" s="241">
        <v>14.7</v>
      </c>
      <c r="F544" s="241">
        <v>13.5</v>
      </c>
      <c r="G544" s="241">
        <v>13.9</v>
      </c>
      <c r="H544" s="241">
        <v>14.4</v>
      </c>
      <c r="I544" s="241">
        <v>13.9</v>
      </c>
      <c r="J544" s="241">
        <v>14.1</v>
      </c>
      <c r="K544" s="241">
        <v>13.8</v>
      </c>
      <c r="L544" s="241">
        <v>13.5</v>
      </c>
      <c r="M544" s="241">
        <v>12.9</v>
      </c>
      <c r="N544" s="241">
        <v>12.5</v>
      </c>
      <c r="O544" s="241">
        <v>12.2</v>
      </c>
      <c r="P544" s="241">
        <v>12.1</v>
      </c>
      <c r="Q544" s="241">
        <v>11.8</v>
      </c>
      <c r="R544" s="241">
        <v>11.3</v>
      </c>
      <c r="S544" s="241">
        <v>11</v>
      </c>
      <c r="T544" s="241">
        <v>11.7</v>
      </c>
      <c r="U544" s="241">
        <v>11.7</v>
      </c>
      <c r="V544" s="241">
        <v>11.7</v>
      </c>
      <c r="W544" s="241">
        <v>11.8</v>
      </c>
      <c r="X544" s="241">
        <v>11.2</v>
      </c>
      <c r="Y544" s="241">
        <v>10.7</v>
      </c>
      <c r="Z544" s="235" t="str">
        <f t="shared" si="24"/>
        <v>Monday</v>
      </c>
      <c r="AA544" s="235" t="str">
        <f t="shared" si="25"/>
        <v>November</v>
      </c>
      <c r="AB544" s="235" t="s">
        <v>201</v>
      </c>
      <c r="AC544" s="242">
        <f t="shared" si="26"/>
        <v>12.895833333333334</v>
      </c>
      <c r="AD544" s="235">
        <f>VLOOKUP(A544,'[5]Daily LDZ Demand'!$A$5:$B$4752,2,FALSE)</f>
        <v>7.3380000000000001</v>
      </c>
    </row>
    <row r="545" spans="1:30" s="235" customFormat="1" x14ac:dyDescent="0.35">
      <c r="A545" s="240">
        <v>45244</v>
      </c>
      <c r="B545" s="241">
        <v>10.6</v>
      </c>
      <c r="C545" s="241">
        <v>11.3</v>
      </c>
      <c r="D545" s="241">
        <v>11.3</v>
      </c>
      <c r="E545" s="241">
        <v>12</v>
      </c>
      <c r="F545" s="241">
        <v>10.1</v>
      </c>
      <c r="G545" s="241">
        <v>9.9</v>
      </c>
      <c r="H545" s="241">
        <v>10.8</v>
      </c>
      <c r="I545" s="241">
        <v>12.2</v>
      </c>
      <c r="J545" s="241">
        <v>12.7</v>
      </c>
      <c r="K545" s="241">
        <v>12.8</v>
      </c>
      <c r="L545" s="241">
        <v>11.8</v>
      </c>
      <c r="M545" s="241">
        <v>11</v>
      </c>
      <c r="N545" s="241">
        <v>10.8</v>
      </c>
      <c r="O545" s="241">
        <v>10.9</v>
      </c>
      <c r="P545" s="241">
        <v>10.8</v>
      </c>
      <c r="Q545" s="241">
        <v>10.4</v>
      </c>
      <c r="R545" s="241">
        <v>11</v>
      </c>
      <c r="S545" s="241">
        <v>10.9</v>
      </c>
      <c r="T545" s="241">
        <v>10.3</v>
      </c>
      <c r="U545" s="241">
        <v>9.8000000000000007</v>
      </c>
      <c r="V545" s="241">
        <v>9.9</v>
      </c>
      <c r="W545" s="241">
        <v>9.4</v>
      </c>
      <c r="X545" s="241">
        <v>8.9</v>
      </c>
      <c r="Y545" s="241">
        <v>8.8000000000000007</v>
      </c>
      <c r="Z545" s="235" t="str">
        <f t="shared" si="24"/>
        <v>Tuesday</v>
      </c>
      <c r="AA545" s="235" t="str">
        <f t="shared" si="25"/>
        <v>November</v>
      </c>
      <c r="AB545" s="235" t="s">
        <v>201</v>
      </c>
      <c r="AC545" s="242">
        <f t="shared" si="26"/>
        <v>10.766666666666671</v>
      </c>
      <c r="AD545" s="235">
        <f>VLOOKUP(A545,'[5]Daily LDZ Demand'!$A$5:$B$4752,2,FALSE)</f>
        <v>7.7779999999999996</v>
      </c>
    </row>
    <row r="546" spans="1:30" s="235" customFormat="1" x14ac:dyDescent="0.35">
      <c r="A546" s="240">
        <v>45245</v>
      </c>
      <c r="B546" s="241">
        <v>8.9</v>
      </c>
      <c r="C546" s="241">
        <v>8.6</v>
      </c>
      <c r="D546" s="241">
        <v>8.5</v>
      </c>
      <c r="E546" s="241">
        <v>9.4</v>
      </c>
      <c r="F546" s="241">
        <v>10.5</v>
      </c>
      <c r="G546" s="241">
        <v>10.8</v>
      </c>
      <c r="H546" s="241">
        <v>10.5</v>
      </c>
      <c r="I546" s="241">
        <v>10.200000000000001</v>
      </c>
      <c r="J546" s="241">
        <v>12</v>
      </c>
      <c r="K546" s="241">
        <v>12</v>
      </c>
      <c r="L546" s="241">
        <v>9.8000000000000007</v>
      </c>
      <c r="M546" s="241">
        <v>8.1</v>
      </c>
      <c r="N546" s="241">
        <v>7.9</v>
      </c>
      <c r="O546" s="241">
        <v>8.5</v>
      </c>
      <c r="P546" s="241">
        <v>7.7</v>
      </c>
      <c r="Q546" s="241">
        <v>7.4</v>
      </c>
      <c r="R546" s="241">
        <v>6.1</v>
      </c>
      <c r="S546" s="241">
        <v>6.8</v>
      </c>
      <c r="T546" s="241">
        <v>6.4</v>
      </c>
      <c r="U546" s="241">
        <v>6.2</v>
      </c>
      <c r="V546" s="241">
        <v>7</v>
      </c>
      <c r="W546" s="241">
        <v>7.7</v>
      </c>
      <c r="X546" s="241">
        <v>7.6</v>
      </c>
      <c r="Y546" s="241">
        <v>7.6</v>
      </c>
      <c r="Z546" s="235" t="str">
        <f t="shared" si="24"/>
        <v>Wednesday</v>
      </c>
      <c r="AA546" s="235" t="str">
        <f t="shared" si="25"/>
        <v>November</v>
      </c>
      <c r="AB546" s="235" t="s">
        <v>201</v>
      </c>
      <c r="AC546" s="242">
        <f t="shared" si="26"/>
        <v>8.591666666666665</v>
      </c>
      <c r="AD546" s="235">
        <f>VLOOKUP(A546,'[5]Daily LDZ Demand'!$A$5:$B$4752,2,FALSE)</f>
        <v>8.2590000000000003</v>
      </c>
    </row>
    <row r="547" spans="1:30" s="235" customFormat="1" x14ac:dyDescent="0.35">
      <c r="A547" s="240">
        <v>45246</v>
      </c>
      <c r="B547" s="241">
        <v>7.7</v>
      </c>
      <c r="C547" s="241">
        <v>7.1</v>
      </c>
      <c r="D547" s="241">
        <v>7</v>
      </c>
      <c r="E547" s="241">
        <v>7</v>
      </c>
      <c r="F547" s="241">
        <v>7.2</v>
      </c>
      <c r="G547" s="241">
        <v>7.2</v>
      </c>
      <c r="H547" s="241">
        <v>7.5</v>
      </c>
      <c r="I547" s="241">
        <v>8.3000000000000007</v>
      </c>
      <c r="J547" s="241">
        <v>8.6</v>
      </c>
      <c r="K547" s="241">
        <v>8.6</v>
      </c>
      <c r="L547" s="241">
        <v>8.4</v>
      </c>
      <c r="M547" s="241">
        <v>8</v>
      </c>
      <c r="N547" s="241">
        <v>6.8</v>
      </c>
      <c r="O547" s="241">
        <v>5</v>
      </c>
      <c r="P547" s="241">
        <v>3.5</v>
      </c>
      <c r="Q547" s="241">
        <v>4.5</v>
      </c>
      <c r="R547" s="241">
        <v>6.5</v>
      </c>
      <c r="S547" s="241">
        <v>5.9</v>
      </c>
      <c r="T547" s="241">
        <v>6.2</v>
      </c>
      <c r="U547" s="241">
        <v>5.5</v>
      </c>
      <c r="V547" s="241">
        <v>6</v>
      </c>
      <c r="W547" s="241">
        <v>6.1</v>
      </c>
      <c r="X547" s="241">
        <v>6.1</v>
      </c>
      <c r="Y547" s="241">
        <v>5.6</v>
      </c>
      <c r="Z547" s="235" t="str">
        <f t="shared" si="24"/>
        <v>Thursday</v>
      </c>
      <c r="AA547" s="235" t="str">
        <f t="shared" si="25"/>
        <v>November</v>
      </c>
      <c r="AB547" s="235" t="s">
        <v>201</v>
      </c>
      <c r="AC547" s="242">
        <f t="shared" si="26"/>
        <v>6.6791666666666663</v>
      </c>
      <c r="AD547" s="235">
        <f>VLOOKUP(A547,'[5]Daily LDZ Demand'!$A$5:$B$4752,2,FALSE)</f>
        <v>9.6820000000000004</v>
      </c>
    </row>
    <row r="548" spans="1:30" s="235" customFormat="1" x14ac:dyDescent="0.35">
      <c r="A548" s="240">
        <v>45247</v>
      </c>
      <c r="B548" s="241">
        <v>4.2</v>
      </c>
      <c r="C548" s="241">
        <v>3</v>
      </c>
      <c r="D548" s="241">
        <v>2.3000000000000003</v>
      </c>
      <c r="E548" s="241">
        <v>4.0999999999999996</v>
      </c>
      <c r="F548" s="241">
        <v>8.6</v>
      </c>
      <c r="G548" s="241">
        <v>9.8000000000000007</v>
      </c>
      <c r="H548" s="241">
        <v>10.9</v>
      </c>
      <c r="I548" s="241">
        <v>10.8</v>
      </c>
      <c r="J548" s="241">
        <v>10.9</v>
      </c>
      <c r="K548" s="241">
        <v>10.7</v>
      </c>
      <c r="L548" s="241">
        <v>9.7000000000000011</v>
      </c>
      <c r="M548" s="241">
        <v>9.2000000000000011</v>
      </c>
      <c r="N548" s="241">
        <v>9.1</v>
      </c>
      <c r="O548" s="241">
        <v>9.1</v>
      </c>
      <c r="P548" s="241">
        <v>8.7000000000000011</v>
      </c>
      <c r="Q548" s="241">
        <v>8.5</v>
      </c>
      <c r="R548" s="241">
        <v>9.1</v>
      </c>
      <c r="S548" s="241">
        <v>9.6</v>
      </c>
      <c r="T548" s="241">
        <v>10.8</v>
      </c>
      <c r="U548" s="241">
        <v>11.1</v>
      </c>
      <c r="V548" s="241">
        <v>11.3</v>
      </c>
      <c r="W548" s="241">
        <v>11.5</v>
      </c>
      <c r="X548" s="241">
        <v>12.5</v>
      </c>
      <c r="Y548" s="241">
        <v>13.7</v>
      </c>
      <c r="Z548" s="235" t="str">
        <f t="shared" si="24"/>
        <v>Friday</v>
      </c>
      <c r="AA548" s="235" t="str">
        <f t="shared" si="25"/>
        <v>November</v>
      </c>
      <c r="AB548" s="235" t="s">
        <v>201</v>
      </c>
      <c r="AC548" s="242">
        <f t="shared" si="26"/>
        <v>9.1333333333333346</v>
      </c>
      <c r="AD548" s="235">
        <f>VLOOKUP(A548,'[5]Daily LDZ Demand'!$A$5:$B$4752,2,FALSE)</f>
        <v>9.2260000000000009</v>
      </c>
    </row>
    <row r="549" spans="1:30" s="235" customFormat="1" x14ac:dyDescent="0.35">
      <c r="A549" s="240">
        <v>45250</v>
      </c>
      <c r="B549" s="241">
        <v>11</v>
      </c>
      <c r="C549" s="241">
        <v>11</v>
      </c>
      <c r="D549" s="241">
        <v>11</v>
      </c>
      <c r="E549" s="241">
        <v>11</v>
      </c>
      <c r="F549" s="241">
        <v>11</v>
      </c>
      <c r="G549" s="241">
        <v>12</v>
      </c>
      <c r="H549" s="241">
        <v>12</v>
      </c>
      <c r="I549" s="241">
        <v>12</v>
      </c>
      <c r="J549" s="241">
        <v>12</v>
      </c>
      <c r="K549" s="241">
        <v>12</v>
      </c>
      <c r="L549" s="241">
        <v>12.1</v>
      </c>
      <c r="M549" s="241">
        <v>12</v>
      </c>
      <c r="N549" s="241">
        <v>11.5</v>
      </c>
      <c r="O549" s="241">
        <v>11.3</v>
      </c>
      <c r="P549" s="241">
        <v>11</v>
      </c>
      <c r="Q549" s="241">
        <v>9.9</v>
      </c>
      <c r="R549" s="241">
        <v>10.7</v>
      </c>
      <c r="S549" s="241">
        <v>10.6</v>
      </c>
      <c r="T549" s="241">
        <v>10.8</v>
      </c>
      <c r="U549" s="241">
        <v>10.5</v>
      </c>
      <c r="V549" s="241">
        <v>10.1</v>
      </c>
      <c r="W549" s="241">
        <v>10.200000000000001</v>
      </c>
      <c r="X549" s="241">
        <v>10.1</v>
      </c>
      <c r="Y549" s="241">
        <v>10.200000000000001</v>
      </c>
      <c r="Z549" s="235" t="str">
        <f t="shared" si="24"/>
        <v>Monday</v>
      </c>
      <c r="AA549" s="235" t="str">
        <f t="shared" si="25"/>
        <v>November</v>
      </c>
      <c r="AB549" s="235" t="s">
        <v>201</v>
      </c>
      <c r="AC549" s="242">
        <f t="shared" si="26"/>
        <v>11.083333333333334</v>
      </c>
      <c r="AD549" s="235">
        <f>VLOOKUP(A549,'[5]Daily LDZ Demand'!$A$5:$B$4752,2,FALSE)</f>
        <v>7.8680000000000003</v>
      </c>
    </row>
    <row r="550" spans="1:30" s="235" customFormat="1" x14ac:dyDescent="0.35">
      <c r="A550" s="240">
        <v>45251</v>
      </c>
      <c r="B550" s="241">
        <v>10.3</v>
      </c>
      <c r="C550" s="241">
        <v>9.9</v>
      </c>
      <c r="D550" s="241">
        <v>9.6</v>
      </c>
      <c r="E550" s="241">
        <v>10</v>
      </c>
      <c r="F550" s="241">
        <v>10</v>
      </c>
      <c r="G550" s="241">
        <v>10</v>
      </c>
      <c r="H550" s="241">
        <v>10.1</v>
      </c>
      <c r="I550" s="241">
        <v>10.200000000000001</v>
      </c>
      <c r="J550" s="241">
        <v>10.5</v>
      </c>
      <c r="K550" s="241">
        <v>10.5</v>
      </c>
      <c r="L550" s="241">
        <v>10.1</v>
      </c>
      <c r="M550" s="241">
        <v>9.8000000000000007</v>
      </c>
      <c r="N550" s="241">
        <v>9.6</v>
      </c>
      <c r="O550" s="241">
        <v>9.5</v>
      </c>
      <c r="P550" s="241">
        <v>8.8000000000000007</v>
      </c>
      <c r="Q550" s="241">
        <v>7.2</v>
      </c>
      <c r="R550" s="241">
        <v>6.6</v>
      </c>
      <c r="S550" s="241">
        <v>4.9000000000000004</v>
      </c>
      <c r="T550" s="241">
        <v>3.5</v>
      </c>
      <c r="U550" s="241">
        <v>3.1</v>
      </c>
      <c r="V550" s="241">
        <v>3.7</v>
      </c>
      <c r="W550" s="241">
        <v>3.7</v>
      </c>
      <c r="X550" s="241">
        <v>3.7</v>
      </c>
      <c r="Y550" s="241">
        <v>3.9</v>
      </c>
      <c r="Z550" s="235" t="str">
        <f t="shared" si="24"/>
        <v>Tuesday</v>
      </c>
      <c r="AA550" s="235" t="str">
        <f t="shared" si="25"/>
        <v>November</v>
      </c>
      <c r="AB550" s="235" t="s">
        <v>201</v>
      </c>
      <c r="AC550" s="242">
        <f t="shared" si="26"/>
        <v>7.883333333333332</v>
      </c>
      <c r="AD550" s="235">
        <f>VLOOKUP(A550,'[5]Daily LDZ Demand'!$A$5:$B$4752,2,FALSE)</f>
        <v>8.6880000000000006</v>
      </c>
    </row>
    <row r="551" spans="1:30" s="235" customFormat="1" x14ac:dyDescent="0.35">
      <c r="A551" s="240">
        <v>45252</v>
      </c>
      <c r="B551" s="241">
        <v>3.9</v>
      </c>
      <c r="C551" s="241">
        <v>4.7</v>
      </c>
      <c r="D551" s="241">
        <v>4.8</v>
      </c>
      <c r="E551" s="241">
        <v>5.7</v>
      </c>
      <c r="F551" s="241">
        <v>7.7</v>
      </c>
      <c r="G551" s="241">
        <v>9.4</v>
      </c>
      <c r="H551" s="241">
        <v>10.3</v>
      </c>
      <c r="I551" s="241">
        <v>11.1</v>
      </c>
      <c r="J551" s="241">
        <v>11.7</v>
      </c>
      <c r="K551" s="241">
        <v>11.6</v>
      </c>
      <c r="L551" s="241">
        <v>11.7</v>
      </c>
      <c r="M551" s="241">
        <v>11.2</v>
      </c>
      <c r="N551" s="241">
        <v>11.3</v>
      </c>
      <c r="O551" s="241">
        <v>11.1</v>
      </c>
      <c r="P551" s="241">
        <v>10.5</v>
      </c>
      <c r="Q551" s="241">
        <v>10.8</v>
      </c>
      <c r="R551" s="241">
        <v>10.9</v>
      </c>
      <c r="S551" s="241">
        <v>11.2</v>
      </c>
      <c r="T551" s="241">
        <v>11.1</v>
      </c>
      <c r="U551" s="241">
        <v>11.1</v>
      </c>
      <c r="V551" s="241">
        <v>11.3</v>
      </c>
      <c r="W551" s="241">
        <v>11.8</v>
      </c>
      <c r="X551" s="241">
        <v>11.7</v>
      </c>
      <c r="Y551" s="241">
        <v>11.7</v>
      </c>
      <c r="Z551" s="235" t="str">
        <f t="shared" si="24"/>
        <v>Wednesday</v>
      </c>
      <c r="AA551" s="235" t="str">
        <f t="shared" si="25"/>
        <v>November</v>
      </c>
      <c r="AB551" s="235" t="s">
        <v>201</v>
      </c>
      <c r="AC551" s="242">
        <f t="shared" si="26"/>
        <v>9.9291666666666654</v>
      </c>
      <c r="AD551" s="235">
        <f>VLOOKUP(A551,'[5]Daily LDZ Demand'!$A$5:$B$4752,2,FALSE)</f>
        <v>8.9610000000000003</v>
      </c>
    </row>
    <row r="552" spans="1:30" s="235" customFormat="1" x14ac:dyDescent="0.35">
      <c r="A552" s="240">
        <v>45253</v>
      </c>
      <c r="B552" s="241">
        <v>11.3</v>
      </c>
      <c r="C552" s="241">
        <v>11.1</v>
      </c>
      <c r="D552" s="241">
        <v>11.1</v>
      </c>
      <c r="E552" s="241">
        <v>11.4</v>
      </c>
      <c r="F552" s="241">
        <v>11.7</v>
      </c>
      <c r="G552" s="241">
        <v>11.9</v>
      </c>
      <c r="H552" s="241">
        <v>12.1</v>
      </c>
      <c r="I552" s="241">
        <v>12.2</v>
      </c>
      <c r="J552" s="241">
        <v>12.4</v>
      </c>
      <c r="K552" s="241">
        <v>12.3</v>
      </c>
      <c r="L552" s="241">
        <v>11.4</v>
      </c>
      <c r="M552" s="241">
        <v>11.5</v>
      </c>
      <c r="N552" s="241">
        <v>11.8</v>
      </c>
      <c r="O552" s="241">
        <v>11.7</v>
      </c>
      <c r="P552" s="241">
        <v>11.6</v>
      </c>
      <c r="Q552" s="241">
        <v>12.4</v>
      </c>
      <c r="R552" s="241">
        <v>12.5</v>
      </c>
      <c r="S552" s="241">
        <v>12.7</v>
      </c>
      <c r="T552" s="241">
        <v>12.8</v>
      </c>
      <c r="U552" s="241">
        <v>12.1</v>
      </c>
      <c r="V552" s="241">
        <v>10.8</v>
      </c>
      <c r="W552" s="241">
        <v>9.9</v>
      </c>
      <c r="X552" s="241">
        <v>10</v>
      </c>
      <c r="Y552" s="241">
        <v>9.4</v>
      </c>
      <c r="Z552" s="235" t="str">
        <f t="shared" si="24"/>
        <v>Thursday</v>
      </c>
      <c r="AA552" s="235" t="str">
        <f t="shared" si="25"/>
        <v>November</v>
      </c>
      <c r="AB552" s="235" t="s">
        <v>201</v>
      </c>
      <c r="AC552" s="242">
        <f t="shared" si="26"/>
        <v>11.587499999999999</v>
      </c>
      <c r="AD552" s="235">
        <f>VLOOKUP(A552,'[5]Daily LDZ Demand'!$A$5:$B$4752,2,FALSE)</f>
        <v>7.9580000000000002</v>
      </c>
    </row>
    <row r="553" spans="1:30" s="235" customFormat="1" x14ac:dyDescent="0.35">
      <c r="A553" s="240">
        <v>45254</v>
      </c>
      <c r="B553" s="241">
        <v>9</v>
      </c>
      <c r="C553" s="241">
        <v>9.4</v>
      </c>
      <c r="D553" s="241">
        <v>9.4</v>
      </c>
      <c r="E553" s="241">
        <v>9.6</v>
      </c>
      <c r="F553" s="241">
        <v>9.8000000000000007</v>
      </c>
      <c r="G553" s="241">
        <v>10.200000000000001</v>
      </c>
      <c r="H553" s="241">
        <v>10.4</v>
      </c>
      <c r="I553" s="241">
        <v>10.4</v>
      </c>
      <c r="J553" s="241">
        <v>9.7000000000000011</v>
      </c>
      <c r="K553" s="241">
        <v>8.4</v>
      </c>
      <c r="L553" s="241">
        <v>6.8</v>
      </c>
      <c r="M553" s="241">
        <v>5.9</v>
      </c>
      <c r="N553" s="241">
        <v>3.6</v>
      </c>
      <c r="O553" s="241">
        <v>2.3000000000000003</v>
      </c>
      <c r="P553" s="241">
        <v>3.1</v>
      </c>
      <c r="Q553" s="241">
        <v>0.8</v>
      </c>
      <c r="R553" s="241">
        <v>2.3000000000000003</v>
      </c>
      <c r="S553" s="241">
        <v>1</v>
      </c>
      <c r="T553" s="241">
        <v>-0.6</v>
      </c>
      <c r="U553" s="241">
        <v>-0.7</v>
      </c>
      <c r="V553" s="241">
        <v>-1.8</v>
      </c>
      <c r="W553" s="241">
        <v>-2.7</v>
      </c>
      <c r="X553" s="241">
        <v>-2.8</v>
      </c>
      <c r="Y553" s="241">
        <v>-2.9</v>
      </c>
      <c r="Z553" s="235" t="str">
        <f t="shared" si="24"/>
        <v>Friday</v>
      </c>
      <c r="AA553" s="235" t="str">
        <f t="shared" si="25"/>
        <v>November</v>
      </c>
      <c r="AB553" s="235" t="s">
        <v>201</v>
      </c>
      <c r="AC553" s="242">
        <f t="shared" si="26"/>
        <v>4.6083333333333334</v>
      </c>
      <c r="AD553" s="235">
        <f>VLOOKUP(A553,'[5]Daily LDZ Demand'!$A$5:$B$4752,2,FALSE)</f>
        <v>9.4239999999999995</v>
      </c>
    </row>
    <row r="554" spans="1:30" s="235" customFormat="1" x14ac:dyDescent="0.35">
      <c r="A554" s="240">
        <v>45257</v>
      </c>
      <c r="B554" s="241">
        <v>9.2000000000000011</v>
      </c>
      <c r="C554" s="241">
        <v>9.2000000000000011</v>
      </c>
      <c r="D554" s="241">
        <v>9.2000000000000011</v>
      </c>
      <c r="E554" s="241">
        <v>9.1</v>
      </c>
      <c r="F554" s="241">
        <v>9.6</v>
      </c>
      <c r="G554" s="241">
        <v>10.7</v>
      </c>
      <c r="H554" s="241">
        <v>10.9</v>
      </c>
      <c r="I554" s="241">
        <v>10.8</v>
      </c>
      <c r="J554" s="241">
        <v>10.7</v>
      </c>
      <c r="K554" s="241">
        <v>8.5</v>
      </c>
      <c r="L554" s="241">
        <v>8.1999999999999993</v>
      </c>
      <c r="M554" s="241">
        <v>7.1</v>
      </c>
      <c r="N554" s="241">
        <v>6.7</v>
      </c>
      <c r="O554" s="241">
        <v>5.7</v>
      </c>
      <c r="P554" s="241">
        <v>4.7</v>
      </c>
      <c r="Q554" s="241">
        <v>4.6000000000000005</v>
      </c>
      <c r="R554" s="241">
        <v>5.9</v>
      </c>
      <c r="S554" s="241">
        <v>5.7</v>
      </c>
      <c r="T554" s="241">
        <v>5.3</v>
      </c>
      <c r="U554" s="241">
        <v>5.8</v>
      </c>
      <c r="V554" s="241">
        <v>6.1</v>
      </c>
      <c r="W554" s="241">
        <v>5.9</v>
      </c>
      <c r="X554" s="241">
        <v>6.1</v>
      </c>
      <c r="Y554" s="241">
        <v>5.9</v>
      </c>
      <c r="Z554" s="235" t="str">
        <f t="shared" si="24"/>
        <v>Monday</v>
      </c>
      <c r="AA554" s="235" t="str">
        <f t="shared" si="25"/>
        <v>November</v>
      </c>
      <c r="AB554" s="235" t="s">
        <v>201</v>
      </c>
      <c r="AC554" s="242">
        <f t="shared" si="26"/>
        <v>7.5666666666666673</v>
      </c>
      <c r="AD554" s="235">
        <f>VLOOKUP(A554,'[5]Daily LDZ Demand'!$A$5:$B$4752,2,FALSE)</f>
        <v>9.9269999999999996</v>
      </c>
    </row>
    <row r="555" spans="1:30" s="235" customFormat="1" x14ac:dyDescent="0.35">
      <c r="A555" s="240">
        <v>45258</v>
      </c>
      <c r="B555" s="241">
        <v>6.3</v>
      </c>
      <c r="C555" s="241">
        <v>5.9</v>
      </c>
      <c r="D555" s="241">
        <v>5.9</v>
      </c>
      <c r="E555" s="241">
        <v>6</v>
      </c>
      <c r="F555" s="241">
        <v>6.2</v>
      </c>
      <c r="G555" s="241">
        <v>6.5</v>
      </c>
      <c r="H555" s="241">
        <v>6.8</v>
      </c>
      <c r="I555" s="241">
        <v>7.3</v>
      </c>
      <c r="J555" s="241">
        <v>7.2</v>
      </c>
      <c r="K555" s="241">
        <v>7</v>
      </c>
      <c r="L555" s="241">
        <v>6.8</v>
      </c>
      <c r="M555" s="241">
        <v>5.7</v>
      </c>
      <c r="N555" s="241">
        <v>5</v>
      </c>
      <c r="O555" s="241">
        <v>3.4</v>
      </c>
      <c r="P555" s="241">
        <v>1.4</v>
      </c>
      <c r="Q555" s="241">
        <v>0.7</v>
      </c>
      <c r="R555" s="241">
        <v>-1</v>
      </c>
      <c r="S555" s="241">
        <v>-0.1</v>
      </c>
      <c r="T555" s="241">
        <v>0.9</v>
      </c>
      <c r="U555" s="241">
        <v>1.2</v>
      </c>
      <c r="V555" s="241">
        <v>1.5</v>
      </c>
      <c r="W555" s="241">
        <v>2.2000000000000002</v>
      </c>
      <c r="X555" s="241">
        <v>2.9</v>
      </c>
      <c r="Y555" s="241">
        <v>3.3</v>
      </c>
      <c r="Z555" s="235" t="str">
        <f t="shared" si="24"/>
        <v>Tuesday</v>
      </c>
      <c r="AA555" s="235" t="str">
        <f t="shared" si="25"/>
        <v>November</v>
      </c>
      <c r="AB555" s="235" t="s">
        <v>201</v>
      </c>
      <c r="AC555" s="242">
        <f t="shared" si="26"/>
        <v>4.1250000000000009</v>
      </c>
      <c r="AD555" s="235">
        <f>VLOOKUP(A555,'[5]Daily LDZ Demand'!$A$5:$B$4752,2,FALSE)</f>
        <v>11.179</v>
      </c>
    </row>
    <row r="556" spans="1:30" s="235" customFormat="1" x14ac:dyDescent="0.35">
      <c r="A556" s="240">
        <v>45259</v>
      </c>
      <c r="B556" s="241">
        <v>2.3000000000000003</v>
      </c>
      <c r="C556" s="241">
        <v>1.7</v>
      </c>
      <c r="D556" s="241">
        <v>1.1000000000000001</v>
      </c>
      <c r="E556" s="241">
        <v>1.9</v>
      </c>
      <c r="F556" s="241">
        <v>3.4</v>
      </c>
      <c r="G556" s="241">
        <v>4.3</v>
      </c>
      <c r="H556" s="241">
        <v>5.3</v>
      </c>
      <c r="I556" s="241">
        <v>5.8</v>
      </c>
      <c r="J556" s="241">
        <v>5.1000000000000005</v>
      </c>
      <c r="K556" s="241">
        <v>4.8</v>
      </c>
      <c r="L556" s="241">
        <v>3.8</v>
      </c>
      <c r="M556" s="241">
        <v>3.3</v>
      </c>
      <c r="N556" s="241">
        <v>2.6</v>
      </c>
      <c r="O556" s="241">
        <v>2.9</v>
      </c>
      <c r="P556" s="241">
        <v>1.1000000000000001</v>
      </c>
      <c r="Q556" s="241">
        <v>1.3</v>
      </c>
      <c r="R556" s="241">
        <v>0</v>
      </c>
      <c r="S556" s="241">
        <v>-0.7</v>
      </c>
      <c r="T556" s="241">
        <v>0</v>
      </c>
      <c r="U556" s="241">
        <v>0.2</v>
      </c>
      <c r="V556" s="241">
        <v>0.2</v>
      </c>
      <c r="W556" s="241">
        <v>0.4</v>
      </c>
      <c r="X556" s="241">
        <v>0.6</v>
      </c>
      <c r="Y556" s="241">
        <v>0.5</v>
      </c>
      <c r="Z556" s="235" t="str">
        <f t="shared" si="24"/>
        <v>Wednesday</v>
      </c>
      <c r="AA556" s="235" t="str">
        <f t="shared" si="25"/>
        <v>November</v>
      </c>
      <c r="AB556" s="235" t="s">
        <v>201</v>
      </c>
      <c r="AC556" s="242">
        <f t="shared" si="26"/>
        <v>2.1625000000000001</v>
      </c>
      <c r="AD556" s="235">
        <f>VLOOKUP(A556,'[5]Daily LDZ Demand'!$A$5:$B$4752,2,FALSE)</f>
        <v>12.43</v>
      </c>
    </row>
    <row r="557" spans="1:30" s="235" customFormat="1" x14ac:dyDescent="0.35">
      <c r="A557" s="240">
        <v>45260</v>
      </c>
      <c r="B557" s="241">
        <v>0.5</v>
      </c>
      <c r="C557" s="241">
        <v>-0.2</v>
      </c>
      <c r="D557" s="241">
        <v>-0.3</v>
      </c>
      <c r="E557" s="241">
        <v>0</v>
      </c>
      <c r="F557" s="241">
        <v>0.7</v>
      </c>
      <c r="G557" s="241">
        <v>0.8</v>
      </c>
      <c r="H557" s="241">
        <v>1.4</v>
      </c>
      <c r="I557" s="241">
        <v>2.1</v>
      </c>
      <c r="J557" s="241">
        <v>2.3000000000000003</v>
      </c>
      <c r="K557" s="241">
        <v>2.7</v>
      </c>
      <c r="L557" s="241">
        <v>2.8</v>
      </c>
      <c r="M557" s="241">
        <v>3</v>
      </c>
      <c r="N557" s="241">
        <v>3.1</v>
      </c>
      <c r="O557" s="241">
        <v>2.8</v>
      </c>
      <c r="P557" s="241">
        <v>2.4</v>
      </c>
      <c r="Q557" s="241">
        <v>1.8</v>
      </c>
      <c r="R557" s="241">
        <v>0.8</v>
      </c>
      <c r="S557" s="241">
        <v>0.4</v>
      </c>
      <c r="T557" s="241">
        <v>-0.3</v>
      </c>
      <c r="U557" s="241">
        <v>-0.1</v>
      </c>
      <c r="V557" s="241">
        <v>-0.8</v>
      </c>
      <c r="W557" s="241">
        <v>-1.6</v>
      </c>
      <c r="X557" s="241">
        <v>-2</v>
      </c>
      <c r="Y557" s="241">
        <v>-2.8</v>
      </c>
      <c r="Z557" s="235" t="str">
        <f t="shared" si="24"/>
        <v>Thursday</v>
      </c>
      <c r="AA557" s="235" t="str">
        <f t="shared" si="25"/>
        <v>November</v>
      </c>
      <c r="AB557" s="235" t="s">
        <v>201</v>
      </c>
      <c r="AC557" s="242">
        <f t="shared" si="26"/>
        <v>0.81249999999999989</v>
      </c>
      <c r="AD557" s="235">
        <f>VLOOKUP(A557,'[5]Daily LDZ Demand'!$A$5:$B$4752,2,FALSE)</f>
        <v>14.894</v>
      </c>
    </row>
    <row r="558" spans="1:30" s="235" customFormat="1" x14ac:dyDescent="0.35">
      <c r="A558" s="240">
        <v>45261</v>
      </c>
      <c r="B558" s="241">
        <v>-2</v>
      </c>
      <c r="C558" s="241">
        <v>-1.8</v>
      </c>
      <c r="D558" s="241">
        <v>-1.9</v>
      </c>
      <c r="E558" s="241">
        <v>-1.8</v>
      </c>
      <c r="F558" s="241">
        <v>-1</v>
      </c>
      <c r="G558" s="241">
        <v>-0.5</v>
      </c>
      <c r="H558" s="241">
        <v>-0.2</v>
      </c>
      <c r="I558" s="241">
        <v>0.2</v>
      </c>
      <c r="J558" s="241">
        <v>0.6</v>
      </c>
      <c r="K558" s="241">
        <v>1</v>
      </c>
      <c r="L558" s="241">
        <v>0.2</v>
      </c>
      <c r="M558" s="241">
        <v>0.1</v>
      </c>
      <c r="N558" s="241">
        <v>-1</v>
      </c>
      <c r="O558" s="241">
        <v>-2.4</v>
      </c>
      <c r="P558" s="241">
        <v>-3.1</v>
      </c>
      <c r="Q558" s="241">
        <v>-3.5</v>
      </c>
      <c r="R558" s="241">
        <v>-4.6000000000000005</v>
      </c>
      <c r="S558" s="241">
        <v>-4.2</v>
      </c>
      <c r="T558" s="241">
        <v>-5.1000000000000005</v>
      </c>
      <c r="U558" s="241">
        <v>-3.3</v>
      </c>
      <c r="V558" s="241">
        <v>-2.5</v>
      </c>
      <c r="W558" s="241">
        <v>-1.9</v>
      </c>
      <c r="X558" s="241">
        <v>-1.9</v>
      </c>
      <c r="Y558" s="241">
        <v>-2</v>
      </c>
      <c r="Z558" s="235" t="str">
        <f t="shared" si="24"/>
        <v>Friday</v>
      </c>
      <c r="AA558" s="235" t="str">
        <f t="shared" si="25"/>
        <v>December</v>
      </c>
      <c r="AB558" s="235" t="s">
        <v>201</v>
      </c>
      <c r="AC558" s="242">
        <f t="shared" si="26"/>
        <v>-1.7750000000000001</v>
      </c>
      <c r="AD558" s="235">
        <f>VLOOKUP(A558,'[5]Daily LDZ Demand'!$A$5:$B$4752,2,FALSE)</f>
        <v>15.49</v>
      </c>
    </row>
    <row r="559" spans="1:30" s="235" customFormat="1" x14ac:dyDescent="0.35">
      <c r="A559" s="240">
        <v>45264</v>
      </c>
      <c r="B559" s="241">
        <v>9.4</v>
      </c>
      <c r="C559" s="241">
        <v>9.4</v>
      </c>
      <c r="D559" s="241">
        <v>9</v>
      </c>
      <c r="E559" s="241">
        <v>9.1</v>
      </c>
      <c r="F559" s="241">
        <v>10</v>
      </c>
      <c r="G559" s="241">
        <v>10</v>
      </c>
      <c r="H559" s="241">
        <v>8.8000000000000007</v>
      </c>
      <c r="I559" s="241">
        <v>8.3000000000000007</v>
      </c>
      <c r="J559" s="241">
        <v>7.4</v>
      </c>
      <c r="K559" s="241">
        <v>6.9</v>
      </c>
      <c r="L559" s="241">
        <v>6.4</v>
      </c>
      <c r="M559" s="241">
        <v>5.9</v>
      </c>
      <c r="N559" s="241">
        <v>5.7</v>
      </c>
      <c r="O559" s="241">
        <v>5.5</v>
      </c>
      <c r="P559" s="241">
        <v>5.5</v>
      </c>
      <c r="Q559" s="241">
        <v>5.5</v>
      </c>
      <c r="R559" s="241">
        <v>6</v>
      </c>
      <c r="S559" s="241">
        <v>5.8</v>
      </c>
      <c r="T559" s="241">
        <v>6</v>
      </c>
      <c r="U559" s="241">
        <v>6</v>
      </c>
      <c r="V559" s="241">
        <v>6</v>
      </c>
      <c r="W559" s="241">
        <v>6</v>
      </c>
      <c r="X559" s="241">
        <v>5</v>
      </c>
      <c r="Y559" s="241">
        <v>5</v>
      </c>
      <c r="Z559" s="235" t="str">
        <f t="shared" si="24"/>
        <v>Monday</v>
      </c>
      <c r="AA559" s="235" t="str">
        <f t="shared" si="25"/>
        <v>December</v>
      </c>
      <c r="AB559" s="235" t="s">
        <v>201</v>
      </c>
      <c r="AC559" s="242">
        <f t="shared" si="26"/>
        <v>7.0250000000000012</v>
      </c>
      <c r="AD559" s="235">
        <f>VLOOKUP(A559,'[5]Daily LDZ Demand'!$A$5:$B$4752,2,FALSE)</f>
        <v>11.509</v>
      </c>
    </row>
    <row r="560" spans="1:30" s="235" customFormat="1" x14ac:dyDescent="0.35">
      <c r="A560" s="240">
        <v>45265</v>
      </c>
      <c r="B560" s="241">
        <v>5.7</v>
      </c>
      <c r="C560" s="241">
        <v>6</v>
      </c>
      <c r="D560" s="241">
        <v>6</v>
      </c>
      <c r="E560" s="241">
        <v>5.4</v>
      </c>
      <c r="F560" s="241">
        <v>5.4</v>
      </c>
      <c r="G560" s="241">
        <v>5.6</v>
      </c>
      <c r="H560" s="241">
        <v>5.9</v>
      </c>
      <c r="I560" s="241">
        <v>6</v>
      </c>
      <c r="J560" s="241">
        <v>6.1</v>
      </c>
      <c r="K560" s="241">
        <v>6.1</v>
      </c>
      <c r="L560" s="241">
        <v>6</v>
      </c>
      <c r="M560" s="241">
        <v>5.6</v>
      </c>
      <c r="N560" s="241">
        <v>5.6</v>
      </c>
      <c r="O560" s="241">
        <v>3.9</v>
      </c>
      <c r="P560" s="241">
        <v>3.7</v>
      </c>
      <c r="Q560" s="241">
        <v>3.8</v>
      </c>
      <c r="R560" s="241">
        <v>3.4</v>
      </c>
      <c r="S560" s="241">
        <v>3.7</v>
      </c>
      <c r="T560" s="241">
        <v>3.6</v>
      </c>
      <c r="U560" s="241">
        <v>2.5</v>
      </c>
      <c r="V560" s="241">
        <v>1</v>
      </c>
      <c r="W560" s="241">
        <v>-0.3</v>
      </c>
      <c r="X560" s="241">
        <v>-1.1000000000000001</v>
      </c>
      <c r="Y560" s="241">
        <v>-1.1000000000000001</v>
      </c>
      <c r="Z560" s="235" t="str">
        <f t="shared" si="24"/>
        <v>Tuesday</v>
      </c>
      <c r="AA560" s="235" t="str">
        <f t="shared" si="25"/>
        <v>December</v>
      </c>
      <c r="AB560" s="235" t="s">
        <v>201</v>
      </c>
      <c r="AC560" s="242">
        <f t="shared" si="26"/>
        <v>4.104166666666667</v>
      </c>
      <c r="AD560" s="235">
        <f>VLOOKUP(A560,'[5]Daily LDZ Demand'!$A$5:$B$4752,2,FALSE)</f>
        <v>12.000999999999999</v>
      </c>
    </row>
    <row r="561" spans="1:30" s="235" customFormat="1" x14ac:dyDescent="0.35">
      <c r="A561" s="240">
        <v>45266</v>
      </c>
      <c r="B561" s="241">
        <v>-0.7</v>
      </c>
      <c r="C561" s="241">
        <v>-1.2</v>
      </c>
      <c r="D561" s="241">
        <v>-1</v>
      </c>
      <c r="E561" s="241">
        <v>0.1</v>
      </c>
      <c r="F561" s="241">
        <v>0.8</v>
      </c>
      <c r="G561" s="241">
        <v>2.4</v>
      </c>
      <c r="H561" s="241">
        <v>3.2</v>
      </c>
      <c r="I561" s="241">
        <v>3.8</v>
      </c>
      <c r="J561" s="241">
        <v>4.5</v>
      </c>
      <c r="K561" s="241">
        <v>4.7</v>
      </c>
      <c r="L561" s="241">
        <v>5</v>
      </c>
      <c r="M561" s="241">
        <v>5.6</v>
      </c>
      <c r="N561" s="241">
        <v>5.9</v>
      </c>
      <c r="O561" s="241">
        <v>6.4</v>
      </c>
      <c r="P561" s="241">
        <v>7.5</v>
      </c>
      <c r="Q561" s="241">
        <v>7.5</v>
      </c>
      <c r="R561" s="241">
        <v>7</v>
      </c>
      <c r="S561" s="241">
        <v>7.3</v>
      </c>
      <c r="T561" s="241">
        <v>7.5</v>
      </c>
      <c r="U561" s="241">
        <v>7.8</v>
      </c>
      <c r="V561" s="241">
        <v>8.4</v>
      </c>
      <c r="W561" s="241">
        <v>8</v>
      </c>
      <c r="X561" s="241">
        <v>7.7</v>
      </c>
      <c r="Y561" s="241">
        <v>7.7</v>
      </c>
      <c r="Z561" s="235" t="str">
        <f t="shared" si="24"/>
        <v>Wednesday</v>
      </c>
      <c r="AA561" s="235" t="str">
        <f t="shared" si="25"/>
        <v>December</v>
      </c>
      <c r="AB561" s="235" t="s">
        <v>201</v>
      </c>
      <c r="AC561" s="242">
        <f t="shared" si="26"/>
        <v>4.8291666666666666</v>
      </c>
      <c r="AD561" s="235">
        <f>VLOOKUP(A561,'[5]Daily LDZ Demand'!$A$5:$B$4752,2,FALSE)</f>
        <v>12.871</v>
      </c>
    </row>
    <row r="562" spans="1:30" s="235" customFormat="1" x14ac:dyDescent="0.35">
      <c r="A562" s="240">
        <v>45267</v>
      </c>
      <c r="B562" s="241">
        <v>8.3000000000000007</v>
      </c>
      <c r="C562" s="241">
        <v>8.5</v>
      </c>
      <c r="D562" s="241">
        <v>8.6</v>
      </c>
      <c r="E562" s="241">
        <v>8.8000000000000007</v>
      </c>
      <c r="F562" s="241">
        <v>8.9</v>
      </c>
      <c r="G562" s="241">
        <v>9.1</v>
      </c>
      <c r="H562" s="241">
        <v>8.8000000000000007</v>
      </c>
      <c r="I562" s="241">
        <v>9.1</v>
      </c>
      <c r="J562" s="241">
        <v>9.5</v>
      </c>
      <c r="K562" s="241">
        <v>9.2000000000000011</v>
      </c>
      <c r="L562" s="241">
        <v>9.2000000000000011</v>
      </c>
      <c r="M562" s="241">
        <v>9.5</v>
      </c>
      <c r="N562" s="241">
        <v>8.8000000000000007</v>
      </c>
      <c r="O562" s="241">
        <v>10.4</v>
      </c>
      <c r="P562" s="241">
        <v>10.200000000000001</v>
      </c>
      <c r="Q562" s="241">
        <v>9.9</v>
      </c>
      <c r="R562" s="241">
        <v>8.5</v>
      </c>
      <c r="S562" s="241">
        <v>7.7</v>
      </c>
      <c r="T562" s="241">
        <v>7</v>
      </c>
      <c r="U562" s="241">
        <v>7.6</v>
      </c>
      <c r="V562" s="241">
        <v>7.7</v>
      </c>
      <c r="W562" s="241">
        <v>8.1999999999999993</v>
      </c>
      <c r="X562" s="241">
        <v>7.3</v>
      </c>
      <c r="Y562" s="241">
        <v>7.4</v>
      </c>
      <c r="Z562" s="235" t="str">
        <f t="shared" si="24"/>
        <v>Thursday</v>
      </c>
      <c r="AA562" s="235" t="str">
        <f t="shared" si="25"/>
        <v>December</v>
      </c>
      <c r="AB562" s="235" t="s">
        <v>201</v>
      </c>
      <c r="AC562" s="242">
        <f t="shared" si="26"/>
        <v>8.6749999999999989</v>
      </c>
      <c r="AD562" s="235">
        <f>VLOOKUP(A562,'[5]Daily LDZ Demand'!$A$5:$B$4752,2,FALSE)</f>
        <v>11.167</v>
      </c>
    </row>
    <row r="563" spans="1:30" s="235" customFormat="1" x14ac:dyDescent="0.35">
      <c r="A563" s="240">
        <v>45268</v>
      </c>
      <c r="B563" s="241">
        <v>7.8</v>
      </c>
      <c r="C563" s="241">
        <v>7.5</v>
      </c>
      <c r="D563" s="241">
        <v>7.6</v>
      </c>
      <c r="E563" s="241">
        <v>8</v>
      </c>
      <c r="F563" s="241">
        <v>9.7000000000000011</v>
      </c>
      <c r="G563" s="241">
        <v>11</v>
      </c>
      <c r="H563" s="241">
        <v>11.2</v>
      </c>
      <c r="I563" s="241">
        <v>11.2</v>
      </c>
      <c r="J563" s="241">
        <v>11</v>
      </c>
      <c r="K563" s="241">
        <v>10.7</v>
      </c>
      <c r="L563" s="241">
        <v>9.5</v>
      </c>
      <c r="M563" s="241">
        <v>8.3000000000000007</v>
      </c>
      <c r="N563" s="241">
        <v>8.1</v>
      </c>
      <c r="O563" s="241">
        <v>8.4</v>
      </c>
      <c r="P563" s="241">
        <v>9</v>
      </c>
      <c r="Q563" s="241">
        <v>9.6</v>
      </c>
      <c r="R563" s="241">
        <v>9.2000000000000011</v>
      </c>
      <c r="S563" s="241">
        <v>8.1999999999999993</v>
      </c>
      <c r="T563" s="241">
        <v>9.2000000000000011</v>
      </c>
      <c r="U563" s="241">
        <v>9.4</v>
      </c>
      <c r="V563" s="241">
        <v>9.8000000000000007</v>
      </c>
      <c r="W563" s="241">
        <v>9.9</v>
      </c>
      <c r="X563" s="241">
        <v>10.6</v>
      </c>
      <c r="Y563" s="241">
        <v>10.8</v>
      </c>
      <c r="Z563" s="235" t="str">
        <f t="shared" si="24"/>
        <v>Friday</v>
      </c>
      <c r="AA563" s="235" t="str">
        <f t="shared" si="25"/>
        <v>December</v>
      </c>
      <c r="AB563" s="235" t="s">
        <v>201</v>
      </c>
      <c r="AC563" s="242">
        <f t="shared" si="26"/>
        <v>9.4041666666666668</v>
      </c>
      <c r="AD563" s="235">
        <f>VLOOKUP(A563,'[5]Daily LDZ Demand'!$A$5:$B$4752,2,FALSE)</f>
        <v>10.167999999999999</v>
      </c>
    </row>
    <row r="564" spans="1:30" s="235" customFormat="1" x14ac:dyDescent="0.35">
      <c r="A564" s="240">
        <v>45271</v>
      </c>
      <c r="B564" s="241">
        <v>10.4</v>
      </c>
      <c r="C564" s="241">
        <v>9.3000000000000007</v>
      </c>
      <c r="D564" s="241">
        <v>9.7000000000000011</v>
      </c>
      <c r="E564" s="241">
        <v>9.6</v>
      </c>
      <c r="F564" s="241">
        <v>10.6</v>
      </c>
      <c r="G564" s="241">
        <v>11</v>
      </c>
      <c r="H564" s="241">
        <v>11.5</v>
      </c>
      <c r="I564" s="241">
        <v>12</v>
      </c>
      <c r="J564" s="241">
        <v>12.2</v>
      </c>
      <c r="K564" s="241">
        <v>11.4</v>
      </c>
      <c r="L564" s="241">
        <v>9.7000000000000011</v>
      </c>
      <c r="M564" s="241">
        <v>10.200000000000001</v>
      </c>
      <c r="N564" s="241">
        <v>9.4</v>
      </c>
      <c r="O564" s="241">
        <v>9.5</v>
      </c>
      <c r="P564" s="241">
        <v>8.7000000000000011</v>
      </c>
      <c r="Q564" s="241">
        <v>10.4</v>
      </c>
      <c r="R564" s="241">
        <v>11.8</v>
      </c>
      <c r="S564" s="241">
        <v>11.9</v>
      </c>
      <c r="T564" s="241">
        <v>12.3</v>
      </c>
      <c r="U564" s="241">
        <v>12.2</v>
      </c>
      <c r="V564" s="241">
        <v>10.200000000000001</v>
      </c>
      <c r="W564" s="241">
        <v>10.200000000000001</v>
      </c>
      <c r="X564" s="241">
        <v>10.200000000000001</v>
      </c>
      <c r="Y564" s="241">
        <v>10.4</v>
      </c>
      <c r="Z564" s="235" t="str">
        <f t="shared" si="24"/>
        <v>Monday</v>
      </c>
      <c r="AA564" s="235" t="str">
        <f t="shared" si="25"/>
        <v>December</v>
      </c>
      <c r="AB564" s="235" t="s">
        <v>201</v>
      </c>
      <c r="AC564" s="242">
        <f t="shared" si="26"/>
        <v>10.616666666666667</v>
      </c>
      <c r="AD564" s="235">
        <f>VLOOKUP(A564,'[5]Daily LDZ Demand'!$A$5:$B$4752,2,FALSE)</f>
        <v>8.8629999999999995</v>
      </c>
    </row>
    <row r="565" spans="1:30" s="235" customFormat="1" x14ac:dyDescent="0.35">
      <c r="A565" s="240">
        <v>45272</v>
      </c>
      <c r="B565" s="241">
        <v>10</v>
      </c>
      <c r="C565" s="241">
        <v>10.6</v>
      </c>
      <c r="D565" s="241">
        <v>11.3</v>
      </c>
      <c r="E565" s="241">
        <v>11.3</v>
      </c>
      <c r="F565" s="241">
        <v>11.4</v>
      </c>
      <c r="G565" s="241">
        <v>11.7</v>
      </c>
      <c r="H565" s="241">
        <v>10.3</v>
      </c>
      <c r="I565" s="241">
        <v>11.9</v>
      </c>
      <c r="J565" s="241">
        <v>11.6</v>
      </c>
      <c r="K565" s="241">
        <v>11</v>
      </c>
      <c r="L565" s="241">
        <v>10.4</v>
      </c>
      <c r="M565" s="241">
        <v>9.3000000000000007</v>
      </c>
      <c r="N565" s="241">
        <v>9.1</v>
      </c>
      <c r="O565" s="241">
        <v>8.7000000000000011</v>
      </c>
      <c r="P565" s="241">
        <v>8.4</v>
      </c>
      <c r="Q565" s="241">
        <v>8.4</v>
      </c>
      <c r="R565" s="241">
        <v>7.9</v>
      </c>
      <c r="S565" s="241">
        <v>6.4</v>
      </c>
      <c r="T565" s="241">
        <v>6.7</v>
      </c>
      <c r="U565" s="241">
        <v>6.2</v>
      </c>
      <c r="V565" s="241">
        <v>7.2</v>
      </c>
      <c r="W565" s="241">
        <v>7.8</v>
      </c>
      <c r="X565" s="241">
        <v>8.1</v>
      </c>
      <c r="Y565" s="241">
        <v>6.9</v>
      </c>
      <c r="Z565" s="235" t="str">
        <f t="shared" si="24"/>
        <v>Tuesday</v>
      </c>
      <c r="AA565" s="235" t="str">
        <f t="shared" si="25"/>
        <v>December</v>
      </c>
      <c r="AB565" s="235" t="s">
        <v>201</v>
      </c>
      <c r="AC565" s="242">
        <f t="shared" si="26"/>
        <v>9.2750000000000004</v>
      </c>
      <c r="AD565" s="235">
        <f>VLOOKUP(A565,'[5]Daily LDZ Demand'!$A$5:$B$4752,2,FALSE)</f>
        <v>8.9990000000000006</v>
      </c>
    </row>
    <row r="566" spans="1:30" s="235" customFormat="1" x14ac:dyDescent="0.35">
      <c r="A566" s="240">
        <v>45273</v>
      </c>
      <c r="B566" s="241">
        <v>7.8</v>
      </c>
      <c r="C566" s="241">
        <v>8.3000000000000007</v>
      </c>
      <c r="D566" s="241">
        <v>8</v>
      </c>
      <c r="E566" s="241">
        <v>8.8000000000000007</v>
      </c>
      <c r="F566" s="241">
        <v>8.1999999999999993</v>
      </c>
      <c r="G566" s="241">
        <v>8.1999999999999993</v>
      </c>
      <c r="H566" s="241">
        <v>8.4</v>
      </c>
      <c r="I566" s="241">
        <v>8.3000000000000007</v>
      </c>
      <c r="J566" s="241">
        <v>8.4</v>
      </c>
      <c r="K566" s="241">
        <v>8</v>
      </c>
      <c r="L566" s="241">
        <v>7.7</v>
      </c>
      <c r="M566" s="241">
        <v>7.2</v>
      </c>
      <c r="N566" s="241">
        <v>6.7</v>
      </c>
      <c r="O566" s="241">
        <v>5.5</v>
      </c>
      <c r="P566" s="241">
        <v>4.7</v>
      </c>
      <c r="Q566" s="241">
        <v>3.9</v>
      </c>
      <c r="R566" s="241">
        <v>3.2</v>
      </c>
      <c r="S566" s="241">
        <v>2.9</v>
      </c>
      <c r="T566" s="241">
        <v>2.5</v>
      </c>
      <c r="U566" s="241">
        <v>1</v>
      </c>
      <c r="V566" s="241">
        <v>-1.2</v>
      </c>
      <c r="W566" s="241">
        <v>0.4</v>
      </c>
      <c r="X566" s="241">
        <v>1.3</v>
      </c>
      <c r="Y566" s="241">
        <v>2.5</v>
      </c>
      <c r="Z566" s="235" t="str">
        <f t="shared" si="24"/>
        <v>Wednesday</v>
      </c>
      <c r="AA566" s="235" t="str">
        <f t="shared" si="25"/>
        <v>December</v>
      </c>
      <c r="AB566" s="235" t="s">
        <v>201</v>
      </c>
      <c r="AC566" s="242">
        <f t="shared" si="26"/>
        <v>5.4458333333333355</v>
      </c>
      <c r="AD566" s="235">
        <f>VLOOKUP(A566,'[5]Daily LDZ Demand'!$A$5:$B$4752,2,FALSE)</f>
        <v>10.475</v>
      </c>
    </row>
    <row r="567" spans="1:30" s="235" customFormat="1" x14ac:dyDescent="0.35">
      <c r="A567" s="240">
        <v>45274</v>
      </c>
      <c r="B567" s="241">
        <v>3.8</v>
      </c>
      <c r="C567" s="241">
        <v>4.3</v>
      </c>
      <c r="D567" s="241">
        <v>5.9</v>
      </c>
      <c r="E567" s="241">
        <v>6</v>
      </c>
      <c r="F567" s="241">
        <v>8.1999999999999993</v>
      </c>
      <c r="G567" s="241">
        <v>9.7000000000000011</v>
      </c>
      <c r="H567" s="241">
        <v>9.7000000000000011</v>
      </c>
      <c r="I567" s="241">
        <v>10.4</v>
      </c>
      <c r="J567" s="241">
        <v>11</v>
      </c>
      <c r="K567" s="241">
        <v>10.8</v>
      </c>
      <c r="L567" s="241">
        <v>10.200000000000001</v>
      </c>
      <c r="M567" s="241">
        <v>9.3000000000000007</v>
      </c>
      <c r="N567" s="241">
        <v>9</v>
      </c>
      <c r="O567" s="241">
        <v>8.7000000000000011</v>
      </c>
      <c r="P567" s="241">
        <v>8.7000000000000011</v>
      </c>
      <c r="Q567" s="241">
        <v>8.1999999999999993</v>
      </c>
      <c r="R567" s="241">
        <v>7.8</v>
      </c>
      <c r="S567" s="241">
        <v>7.7</v>
      </c>
      <c r="T567" s="241">
        <v>7.6</v>
      </c>
      <c r="U567" s="241">
        <v>7</v>
      </c>
      <c r="V567" s="241">
        <v>7</v>
      </c>
      <c r="W567" s="241">
        <v>6.6</v>
      </c>
      <c r="X567" s="241">
        <v>5.6</v>
      </c>
      <c r="Y567" s="241">
        <v>5.1000000000000005</v>
      </c>
      <c r="Z567" s="235" t="str">
        <f t="shared" si="24"/>
        <v>Thursday</v>
      </c>
      <c r="AA567" s="235" t="str">
        <f t="shared" si="25"/>
        <v>December</v>
      </c>
      <c r="AB567" s="235" t="s">
        <v>201</v>
      </c>
      <c r="AC567" s="242">
        <f t="shared" si="26"/>
        <v>7.8458333333333323</v>
      </c>
      <c r="AD567" s="235">
        <f>VLOOKUP(A567,'[5]Daily LDZ Demand'!$A$5:$B$4752,2,FALSE)</f>
        <v>10.603</v>
      </c>
    </row>
    <row r="568" spans="1:30" s="235" customFormat="1" x14ac:dyDescent="0.35">
      <c r="A568" s="240">
        <v>45275</v>
      </c>
      <c r="B568" s="241">
        <v>6.2</v>
      </c>
      <c r="C568" s="241">
        <v>4.9000000000000004</v>
      </c>
      <c r="D568" s="241">
        <v>5.7</v>
      </c>
      <c r="E568" s="241">
        <v>7</v>
      </c>
      <c r="F568" s="241">
        <v>8.8000000000000007</v>
      </c>
      <c r="G568" s="241">
        <v>9.1</v>
      </c>
      <c r="H568" s="241">
        <v>10</v>
      </c>
      <c r="I568" s="241">
        <v>10.3</v>
      </c>
      <c r="J568" s="241">
        <v>10.5</v>
      </c>
      <c r="K568" s="241">
        <v>10.1</v>
      </c>
      <c r="L568" s="241">
        <v>8.4</v>
      </c>
      <c r="M568" s="241">
        <v>6.7</v>
      </c>
      <c r="N568" s="241">
        <v>6.5</v>
      </c>
      <c r="O568" s="241">
        <v>6</v>
      </c>
      <c r="P568" s="241">
        <v>7.4</v>
      </c>
      <c r="Q568" s="241">
        <v>8.3000000000000007</v>
      </c>
      <c r="R568" s="241">
        <v>9.9</v>
      </c>
      <c r="S568" s="241">
        <v>8.9</v>
      </c>
      <c r="T568" s="241">
        <v>9.5</v>
      </c>
      <c r="U568" s="241">
        <v>9.8000000000000007</v>
      </c>
      <c r="V568" s="241">
        <v>9.8000000000000007</v>
      </c>
      <c r="W568" s="241">
        <v>10.200000000000001</v>
      </c>
      <c r="X568" s="241">
        <v>10.6</v>
      </c>
      <c r="Y568" s="241">
        <v>10.8</v>
      </c>
      <c r="Z568" s="235" t="str">
        <f t="shared" si="24"/>
        <v>Friday</v>
      </c>
      <c r="AA568" s="235" t="str">
        <f t="shared" si="25"/>
        <v>December</v>
      </c>
      <c r="AB568" s="235" t="s">
        <v>201</v>
      </c>
      <c r="AC568" s="242">
        <f t="shared" si="26"/>
        <v>8.5583333333333353</v>
      </c>
      <c r="AD568" s="235">
        <f>VLOOKUP(A568,'[5]Daily LDZ Demand'!$A$5:$B$4752,2,FALSE)</f>
        <v>10.117000000000001</v>
      </c>
    </row>
    <row r="569" spans="1:30" s="235" customFormat="1" x14ac:dyDescent="0.35">
      <c r="A569" s="240">
        <v>45278</v>
      </c>
      <c r="B569" s="241">
        <v>10.1</v>
      </c>
      <c r="C569" s="241">
        <v>10.4</v>
      </c>
      <c r="D569" s="241">
        <v>10.5</v>
      </c>
      <c r="E569" s="241">
        <v>11</v>
      </c>
      <c r="F569" s="241">
        <v>11.7</v>
      </c>
      <c r="G569" s="241">
        <v>12.1</v>
      </c>
      <c r="H569" s="241">
        <v>12.3</v>
      </c>
      <c r="I569" s="241">
        <v>12.1</v>
      </c>
      <c r="J569" s="241">
        <v>12.3</v>
      </c>
      <c r="K569" s="241">
        <v>12.3</v>
      </c>
      <c r="L569" s="241">
        <v>12.2</v>
      </c>
      <c r="M569" s="241">
        <v>12.4</v>
      </c>
      <c r="N569" s="241">
        <v>12.3</v>
      </c>
      <c r="O569" s="241">
        <v>12.4</v>
      </c>
      <c r="P569" s="241">
        <v>12.5</v>
      </c>
      <c r="Q569" s="241">
        <v>12.5</v>
      </c>
      <c r="R569" s="241">
        <v>12.5</v>
      </c>
      <c r="S569" s="241">
        <v>12.4</v>
      </c>
      <c r="T569" s="241">
        <v>12.8</v>
      </c>
      <c r="U569" s="241">
        <v>12.6</v>
      </c>
      <c r="V569" s="241">
        <v>12.8</v>
      </c>
      <c r="W569" s="241">
        <v>13</v>
      </c>
      <c r="X569" s="241">
        <v>12.9</v>
      </c>
      <c r="Y569" s="241">
        <v>12.6</v>
      </c>
      <c r="Z569" s="235" t="str">
        <f t="shared" si="24"/>
        <v>Monday</v>
      </c>
      <c r="AA569" s="235" t="str">
        <f t="shared" si="25"/>
        <v>December</v>
      </c>
      <c r="AB569" s="235" t="s">
        <v>201</v>
      </c>
      <c r="AC569" s="242">
        <f t="shared" si="26"/>
        <v>12.112500000000002</v>
      </c>
      <c r="AD569" s="235">
        <f>VLOOKUP(A569,'[5]Daily LDZ Demand'!$A$5:$B$4752,2,FALSE)</f>
        <v>8.407</v>
      </c>
    </row>
    <row r="570" spans="1:30" s="235" customFormat="1" x14ac:dyDescent="0.35">
      <c r="A570" s="240">
        <v>45279</v>
      </c>
      <c r="B570" s="241">
        <v>12.7</v>
      </c>
      <c r="C570" s="241">
        <v>12.7</v>
      </c>
      <c r="D570" s="241">
        <v>12.8</v>
      </c>
      <c r="E570" s="241">
        <v>12.6</v>
      </c>
      <c r="F570" s="241">
        <v>10.9</v>
      </c>
      <c r="G570" s="241">
        <v>10.6</v>
      </c>
      <c r="H570" s="241">
        <v>10.5</v>
      </c>
      <c r="I570" s="241">
        <v>10.4</v>
      </c>
      <c r="J570" s="241">
        <v>9.8000000000000007</v>
      </c>
      <c r="K570" s="241">
        <v>9.6</v>
      </c>
      <c r="L570" s="241">
        <v>8.7000000000000011</v>
      </c>
      <c r="M570" s="241">
        <v>7.3</v>
      </c>
      <c r="N570" s="241">
        <v>6.8</v>
      </c>
      <c r="O570" s="241">
        <v>5.9</v>
      </c>
      <c r="P570" s="241">
        <v>5.9</v>
      </c>
      <c r="Q570" s="241">
        <v>5.6</v>
      </c>
      <c r="R570" s="241">
        <v>5.4</v>
      </c>
      <c r="S570" s="241">
        <v>5.2</v>
      </c>
      <c r="T570" s="241">
        <v>6.4</v>
      </c>
      <c r="U570" s="241">
        <v>6.6</v>
      </c>
      <c r="V570" s="241">
        <v>6.7</v>
      </c>
      <c r="W570" s="241">
        <v>7.7</v>
      </c>
      <c r="X570" s="241">
        <v>7.7</v>
      </c>
      <c r="Y570" s="241">
        <v>7.7</v>
      </c>
      <c r="Z570" s="235" t="str">
        <f t="shared" si="24"/>
        <v>Tuesday</v>
      </c>
      <c r="AA570" s="235" t="str">
        <f t="shared" si="25"/>
        <v>December</v>
      </c>
      <c r="AB570" s="235" t="s">
        <v>201</v>
      </c>
      <c r="AC570" s="242">
        <f t="shared" si="26"/>
        <v>8.591666666666665</v>
      </c>
      <c r="AD570" s="235">
        <f>VLOOKUP(A570,'[5]Daily LDZ Demand'!$A$5:$B$4752,2,FALSE)</f>
        <v>8.7579999999999991</v>
      </c>
    </row>
    <row r="571" spans="1:30" s="235" customFormat="1" x14ac:dyDescent="0.35">
      <c r="A571" s="240">
        <v>45280</v>
      </c>
      <c r="B571" s="241">
        <v>8.1</v>
      </c>
      <c r="C571" s="241">
        <v>8.6</v>
      </c>
      <c r="D571" s="241">
        <v>8.7000000000000011</v>
      </c>
      <c r="E571" s="241">
        <v>9</v>
      </c>
      <c r="F571" s="241">
        <v>9.5</v>
      </c>
      <c r="G571" s="241">
        <v>10.3</v>
      </c>
      <c r="H571" s="241">
        <v>10.5</v>
      </c>
      <c r="I571" s="241">
        <v>11</v>
      </c>
      <c r="J571" s="241">
        <v>10.9</v>
      </c>
      <c r="K571" s="241">
        <v>10.7</v>
      </c>
      <c r="L571" s="241">
        <v>11</v>
      </c>
      <c r="M571" s="241">
        <v>10.7</v>
      </c>
      <c r="N571" s="241">
        <v>10.4</v>
      </c>
      <c r="O571" s="241">
        <v>10.200000000000001</v>
      </c>
      <c r="P571" s="241">
        <v>10.7</v>
      </c>
      <c r="Q571" s="241">
        <v>10.9</v>
      </c>
      <c r="R571" s="241">
        <v>11.1</v>
      </c>
      <c r="S571" s="241">
        <v>11.5</v>
      </c>
      <c r="T571" s="241">
        <v>11.7</v>
      </c>
      <c r="U571" s="241">
        <v>11.6</v>
      </c>
      <c r="V571" s="241">
        <v>11.8</v>
      </c>
      <c r="W571" s="241">
        <v>11.8</v>
      </c>
      <c r="X571" s="241">
        <v>12.4</v>
      </c>
      <c r="Y571" s="241">
        <v>12.3</v>
      </c>
      <c r="Z571" s="235" t="str">
        <f t="shared" si="24"/>
        <v>Wednesday</v>
      </c>
      <c r="AA571" s="235" t="str">
        <f t="shared" si="25"/>
        <v>December</v>
      </c>
      <c r="AB571" s="235" t="s">
        <v>201</v>
      </c>
      <c r="AC571" s="242">
        <f t="shared" si="26"/>
        <v>10.641666666666667</v>
      </c>
      <c r="AD571" s="235">
        <f>VLOOKUP(A571,'[5]Daily LDZ Demand'!$A$5:$B$4752,2,FALSE)</f>
        <v>9.359</v>
      </c>
    </row>
    <row r="572" spans="1:30" s="235" customFormat="1" x14ac:dyDescent="0.35">
      <c r="A572" s="240">
        <v>45281</v>
      </c>
      <c r="B572" s="241">
        <v>12.4</v>
      </c>
      <c r="C572" s="241">
        <v>12</v>
      </c>
      <c r="D572" s="241">
        <v>12.3</v>
      </c>
      <c r="E572" s="241">
        <v>12</v>
      </c>
      <c r="F572" s="241">
        <v>12.6</v>
      </c>
      <c r="G572" s="241">
        <v>13.4</v>
      </c>
      <c r="H572" s="241">
        <v>13.4</v>
      </c>
      <c r="I572" s="241">
        <v>13.4</v>
      </c>
      <c r="J572" s="241">
        <v>12.9</v>
      </c>
      <c r="K572" s="241">
        <v>12.8</v>
      </c>
      <c r="L572" s="241">
        <v>11.8</v>
      </c>
      <c r="M572" s="241">
        <v>11.5</v>
      </c>
      <c r="N572" s="241">
        <v>11.2</v>
      </c>
      <c r="O572" s="241">
        <v>11.4</v>
      </c>
      <c r="P572" s="241">
        <v>11</v>
      </c>
      <c r="Q572" s="241">
        <v>11</v>
      </c>
      <c r="R572" s="241">
        <v>11.4</v>
      </c>
      <c r="S572" s="241">
        <v>10.7</v>
      </c>
      <c r="T572" s="241">
        <v>11.6</v>
      </c>
      <c r="U572" s="241">
        <v>11.9</v>
      </c>
      <c r="V572" s="241">
        <v>11.8</v>
      </c>
      <c r="W572" s="241">
        <v>11.7</v>
      </c>
      <c r="X572" s="241">
        <v>11.9</v>
      </c>
      <c r="Y572" s="241">
        <v>11.2</v>
      </c>
      <c r="Z572" s="235" t="str">
        <f t="shared" si="24"/>
        <v>Thursday</v>
      </c>
      <c r="AA572" s="235" t="str">
        <f t="shared" si="25"/>
        <v>December</v>
      </c>
      <c r="AB572" s="235" t="s">
        <v>201</v>
      </c>
      <c r="AC572" s="242">
        <f t="shared" si="26"/>
        <v>11.970833333333333</v>
      </c>
      <c r="AD572" s="235">
        <f>VLOOKUP(A572,'[5]Daily LDZ Demand'!$A$5:$B$4752,2,FALSE)</f>
        <v>8.5009999999999994</v>
      </c>
    </row>
    <row r="573" spans="1:30" s="235" customFormat="1" x14ac:dyDescent="0.35">
      <c r="A573" s="240">
        <v>45282</v>
      </c>
      <c r="B573" s="241">
        <v>11.6</v>
      </c>
      <c r="C573" s="241">
        <v>11.4</v>
      </c>
      <c r="D573" s="241">
        <v>11.3</v>
      </c>
      <c r="E573" s="241">
        <v>11.3</v>
      </c>
      <c r="F573" s="241">
        <v>11.3</v>
      </c>
      <c r="G573" s="241">
        <v>11.5</v>
      </c>
      <c r="H573" s="241">
        <v>11.6</v>
      </c>
      <c r="I573" s="241">
        <v>12</v>
      </c>
      <c r="J573" s="241">
        <v>11.3</v>
      </c>
      <c r="K573" s="241">
        <v>10.7</v>
      </c>
      <c r="L573" s="241">
        <v>10.6</v>
      </c>
      <c r="M573" s="241">
        <v>10.8</v>
      </c>
      <c r="N573" s="241">
        <v>10.7</v>
      </c>
      <c r="O573" s="241">
        <v>10.5</v>
      </c>
      <c r="P573" s="241">
        <v>10.7</v>
      </c>
      <c r="Q573" s="241">
        <v>10.6</v>
      </c>
      <c r="R573" s="241">
        <v>10.200000000000001</v>
      </c>
      <c r="S573" s="241">
        <v>10.3</v>
      </c>
      <c r="T573" s="241">
        <v>10.3</v>
      </c>
      <c r="U573" s="241">
        <v>10.1</v>
      </c>
      <c r="V573" s="241">
        <v>9.9</v>
      </c>
      <c r="W573" s="241">
        <v>9.3000000000000007</v>
      </c>
      <c r="X573" s="241">
        <v>10.4</v>
      </c>
      <c r="Y573" s="241">
        <v>10.9</v>
      </c>
      <c r="Z573" s="235" t="str">
        <f t="shared" si="24"/>
        <v>Friday</v>
      </c>
      <c r="AA573" s="235" t="str">
        <f t="shared" si="25"/>
        <v>December</v>
      </c>
      <c r="AB573" s="235" t="s">
        <v>201</v>
      </c>
      <c r="AC573" s="242">
        <f t="shared" si="26"/>
        <v>10.804166666666665</v>
      </c>
      <c r="AD573" s="235">
        <f>VLOOKUP(A573,'[5]Daily LDZ Demand'!$A$5:$B$4752,2,FALSE)</f>
        <v>8.5739999999999998</v>
      </c>
    </row>
    <row r="574" spans="1:30" s="235" customFormat="1" x14ac:dyDescent="0.35">
      <c r="A574" s="240">
        <v>45287</v>
      </c>
      <c r="B574" s="241">
        <v>12.1</v>
      </c>
      <c r="C574" s="241">
        <v>12.3</v>
      </c>
      <c r="D574" s="241">
        <v>11.8</v>
      </c>
      <c r="E574" s="241">
        <v>12.2</v>
      </c>
      <c r="F574" s="241">
        <v>12</v>
      </c>
      <c r="G574" s="241">
        <v>12.7</v>
      </c>
      <c r="H574" s="241">
        <v>11.7</v>
      </c>
      <c r="I574" s="241">
        <v>11.9</v>
      </c>
      <c r="J574" s="241">
        <v>12.4</v>
      </c>
      <c r="K574" s="241">
        <v>12</v>
      </c>
      <c r="L574" s="241">
        <v>10.9</v>
      </c>
      <c r="M574" s="241">
        <v>10.6</v>
      </c>
      <c r="N574" s="241">
        <v>10.200000000000001</v>
      </c>
      <c r="O574" s="241">
        <v>10.3</v>
      </c>
      <c r="P574" s="241">
        <v>10.6</v>
      </c>
      <c r="Q574" s="241">
        <v>10.9</v>
      </c>
      <c r="R574" s="241">
        <v>11.7</v>
      </c>
      <c r="S574" s="241">
        <v>11.3</v>
      </c>
      <c r="T574" s="241">
        <v>11.5</v>
      </c>
      <c r="U574" s="241">
        <v>11.4</v>
      </c>
      <c r="V574" s="241">
        <v>11.6</v>
      </c>
      <c r="W574" s="241">
        <v>11.8</v>
      </c>
      <c r="X574" s="241">
        <v>11.9</v>
      </c>
      <c r="Y574" s="241">
        <v>11.8</v>
      </c>
      <c r="Z574" s="235" t="str">
        <f t="shared" si="24"/>
        <v>Wednesday</v>
      </c>
      <c r="AA574" s="235" t="str">
        <f t="shared" si="25"/>
        <v>December</v>
      </c>
      <c r="AB574" s="235" t="s">
        <v>201</v>
      </c>
      <c r="AC574" s="242">
        <f t="shared" si="26"/>
        <v>11.566666666666668</v>
      </c>
      <c r="AD574" s="235">
        <f>VLOOKUP(A574,'[5]Daily LDZ Demand'!$A$5:$B$4752,2,FALSE)</f>
        <v>8.5730000000000004</v>
      </c>
    </row>
    <row r="575" spans="1:30" s="235" customFormat="1" x14ac:dyDescent="0.35">
      <c r="A575" s="240">
        <v>45288</v>
      </c>
      <c r="B575" s="241">
        <v>11.3</v>
      </c>
      <c r="C575" s="241">
        <v>10.6</v>
      </c>
      <c r="D575" s="241">
        <v>10.1</v>
      </c>
      <c r="E575" s="241">
        <v>10.8</v>
      </c>
      <c r="F575" s="241">
        <v>11.1</v>
      </c>
      <c r="G575" s="241">
        <v>11.1</v>
      </c>
      <c r="H575" s="241">
        <v>11.4</v>
      </c>
      <c r="I575" s="241">
        <v>12</v>
      </c>
      <c r="J575" s="241">
        <v>12.6</v>
      </c>
      <c r="K575" s="241">
        <v>12.2</v>
      </c>
      <c r="L575" s="241">
        <v>11</v>
      </c>
      <c r="M575" s="241">
        <v>10.200000000000001</v>
      </c>
      <c r="N575" s="241">
        <v>10.5</v>
      </c>
      <c r="O575" s="241">
        <v>10.7</v>
      </c>
      <c r="P575" s="241">
        <v>11</v>
      </c>
      <c r="Q575" s="241">
        <v>10.7</v>
      </c>
      <c r="R575" s="241">
        <v>10.3</v>
      </c>
      <c r="S575" s="241">
        <v>10.1</v>
      </c>
      <c r="T575" s="241">
        <v>9.9</v>
      </c>
      <c r="U575" s="241">
        <v>9.7000000000000011</v>
      </c>
      <c r="V575" s="241">
        <v>10</v>
      </c>
      <c r="W575" s="241">
        <v>10.4</v>
      </c>
      <c r="X575" s="241">
        <v>10.7</v>
      </c>
      <c r="Y575" s="241">
        <v>10.200000000000001</v>
      </c>
      <c r="Z575" s="235" t="str">
        <f t="shared" si="24"/>
        <v>Thursday</v>
      </c>
      <c r="AA575" s="235" t="str">
        <f t="shared" si="25"/>
        <v>December</v>
      </c>
      <c r="AB575" s="235" t="s">
        <v>201</v>
      </c>
      <c r="AC575" s="242">
        <f t="shared" si="26"/>
        <v>10.774999999999999</v>
      </c>
      <c r="AD575" s="235">
        <f>VLOOKUP(A575,'[5]Daily LDZ Demand'!$A$5:$B$4752,2,FALSE)</f>
        <v>8.7040000000000006</v>
      </c>
    </row>
    <row r="576" spans="1:30" s="235" customFormat="1" x14ac:dyDescent="0.35">
      <c r="A576" s="240">
        <v>45289</v>
      </c>
      <c r="B576" s="241">
        <v>9.8000000000000007</v>
      </c>
      <c r="C576" s="241">
        <v>9.3000000000000007</v>
      </c>
      <c r="D576" s="241">
        <v>9.6</v>
      </c>
      <c r="E576" s="241">
        <v>9.5</v>
      </c>
      <c r="F576" s="241">
        <v>9.4</v>
      </c>
      <c r="G576" s="241">
        <v>10</v>
      </c>
      <c r="H576" s="241">
        <v>10.9</v>
      </c>
      <c r="I576" s="241">
        <v>10.8</v>
      </c>
      <c r="J576" s="241">
        <v>10.9</v>
      </c>
      <c r="K576" s="241">
        <v>10.1</v>
      </c>
      <c r="L576" s="241">
        <v>9.4</v>
      </c>
      <c r="M576" s="241">
        <v>8.8000000000000007</v>
      </c>
      <c r="N576" s="241">
        <v>8.4</v>
      </c>
      <c r="O576" s="241">
        <v>7.6</v>
      </c>
      <c r="P576" s="241">
        <v>7.2</v>
      </c>
      <c r="Q576" s="241">
        <v>7.5</v>
      </c>
      <c r="R576" s="241">
        <v>6.8</v>
      </c>
      <c r="S576" s="241">
        <v>6.8</v>
      </c>
      <c r="T576" s="241">
        <v>6.2</v>
      </c>
      <c r="U576" s="241">
        <v>5.2</v>
      </c>
      <c r="V576" s="241">
        <v>6.5</v>
      </c>
      <c r="W576" s="241">
        <v>7.9</v>
      </c>
      <c r="X576" s="241">
        <v>6.9</v>
      </c>
      <c r="Y576" s="241">
        <v>7.8</v>
      </c>
      <c r="Z576" s="235" t="str">
        <f t="shared" si="24"/>
        <v>Friday</v>
      </c>
      <c r="AA576" s="235" t="str">
        <f t="shared" si="25"/>
        <v>December</v>
      </c>
      <c r="AB576" s="235" t="s">
        <v>201</v>
      </c>
      <c r="AC576" s="242">
        <f t="shared" si="26"/>
        <v>8.4708333333333332</v>
      </c>
      <c r="AD576" s="235">
        <f>VLOOKUP(A576,'[5]Daily LDZ Demand'!$A$5:$B$4752,2,FALSE)</f>
        <v>9.1259999999999994</v>
      </c>
    </row>
    <row r="577" spans="1:30" s="235" customFormat="1" x14ac:dyDescent="0.35">
      <c r="A577" s="240">
        <v>45293</v>
      </c>
      <c r="B577" s="241">
        <v>11.5</v>
      </c>
      <c r="C577" s="241">
        <v>11.2</v>
      </c>
      <c r="D577" s="241">
        <v>11</v>
      </c>
      <c r="E577" s="241">
        <v>12.6</v>
      </c>
      <c r="F577" s="241">
        <v>12.8</v>
      </c>
      <c r="G577" s="241">
        <v>13</v>
      </c>
      <c r="H577" s="241">
        <v>13.9</v>
      </c>
      <c r="I577" s="241">
        <v>13.1</v>
      </c>
      <c r="J577" s="241">
        <v>11.7</v>
      </c>
      <c r="K577" s="241">
        <v>11.1</v>
      </c>
      <c r="L577" s="241">
        <v>10.8</v>
      </c>
      <c r="M577" s="241">
        <v>11.1</v>
      </c>
      <c r="N577" s="241">
        <v>10.8</v>
      </c>
      <c r="O577" s="241">
        <v>10.6</v>
      </c>
      <c r="P577" s="241">
        <v>10.200000000000001</v>
      </c>
      <c r="Q577" s="241">
        <v>10.1</v>
      </c>
      <c r="R577" s="241">
        <v>10</v>
      </c>
      <c r="S577" s="241">
        <v>10.200000000000001</v>
      </c>
      <c r="T577" s="241">
        <v>8.8000000000000007</v>
      </c>
      <c r="U577" s="241">
        <v>9.8000000000000007</v>
      </c>
      <c r="V577" s="241">
        <v>9.6</v>
      </c>
      <c r="W577" s="241">
        <v>9.3000000000000007</v>
      </c>
      <c r="X577" s="241">
        <v>9.2000000000000011</v>
      </c>
      <c r="Y577" s="241">
        <v>9.7000000000000011</v>
      </c>
      <c r="Z577" s="235" t="str">
        <f t="shared" si="24"/>
        <v>Tuesday</v>
      </c>
      <c r="AA577" s="235" t="str">
        <f t="shared" si="25"/>
        <v>January</v>
      </c>
      <c r="AB577" s="235" t="s">
        <v>201</v>
      </c>
      <c r="AC577" s="242">
        <f t="shared" si="26"/>
        <v>10.920833333333334</v>
      </c>
      <c r="AD577" s="235">
        <f>VLOOKUP(A577,'[5]Daily LDZ Demand'!$A$5:$B$4752,2,FALSE)</f>
        <v>8.86</v>
      </c>
    </row>
    <row r="578" spans="1:30" s="235" customFormat="1" x14ac:dyDescent="0.35">
      <c r="A578" s="240">
        <v>45294</v>
      </c>
      <c r="B578" s="241">
        <v>9.1</v>
      </c>
      <c r="C578" s="241">
        <v>9.8000000000000007</v>
      </c>
      <c r="D578" s="241">
        <v>9.8000000000000007</v>
      </c>
      <c r="E578" s="241">
        <v>9.9</v>
      </c>
      <c r="F578" s="241">
        <v>10.7</v>
      </c>
      <c r="G578" s="241">
        <v>9</v>
      </c>
      <c r="H578" s="241">
        <v>10</v>
      </c>
      <c r="I578" s="241">
        <v>10</v>
      </c>
      <c r="J578" s="241">
        <v>10</v>
      </c>
      <c r="K578" s="241">
        <v>9.8000000000000007</v>
      </c>
      <c r="L578" s="241">
        <v>9.4</v>
      </c>
      <c r="M578" s="241">
        <v>9</v>
      </c>
      <c r="N578" s="241">
        <v>8.9</v>
      </c>
      <c r="O578" s="241">
        <v>9</v>
      </c>
      <c r="P578" s="241">
        <v>8.6</v>
      </c>
      <c r="Q578" s="241">
        <v>8.5</v>
      </c>
      <c r="R578" s="241">
        <v>8.8000000000000007</v>
      </c>
      <c r="S578" s="241">
        <v>8.7000000000000011</v>
      </c>
      <c r="T578" s="241">
        <v>8</v>
      </c>
      <c r="U578" s="241">
        <v>7.3</v>
      </c>
      <c r="V578" s="241">
        <v>7.1</v>
      </c>
      <c r="W578" s="241">
        <v>6.7</v>
      </c>
      <c r="X578" s="241">
        <v>6.5</v>
      </c>
      <c r="Y578" s="241">
        <v>6.3</v>
      </c>
      <c r="Z578" s="235" t="str">
        <f t="shared" si="24"/>
        <v>Wednesday</v>
      </c>
      <c r="AA578" s="235" t="str">
        <f t="shared" si="25"/>
        <v>January</v>
      </c>
      <c r="AB578" s="235" t="s">
        <v>201</v>
      </c>
      <c r="AC578" s="242">
        <f t="shared" si="26"/>
        <v>8.7874999999999996</v>
      </c>
      <c r="AD578" s="235">
        <f>VLOOKUP(A578,'[5]Daily LDZ Demand'!$A$5:$B$4752,2,FALSE)</f>
        <v>9.5340000000000007</v>
      </c>
    </row>
    <row r="579" spans="1:30" s="235" customFormat="1" x14ac:dyDescent="0.35">
      <c r="A579" s="240">
        <v>45295</v>
      </c>
      <c r="B579" s="241">
        <v>3.8</v>
      </c>
      <c r="C579" s="241">
        <v>6.1</v>
      </c>
      <c r="D579" s="241">
        <v>5.4</v>
      </c>
      <c r="E579" s="241">
        <v>5.5</v>
      </c>
      <c r="F579" s="241">
        <v>5.4</v>
      </c>
      <c r="G579" s="241">
        <v>6.8</v>
      </c>
      <c r="H579" s="241">
        <v>7.6</v>
      </c>
      <c r="I579" s="241">
        <v>7</v>
      </c>
      <c r="J579" s="241">
        <v>6.9</v>
      </c>
      <c r="K579" s="241">
        <v>6.9</v>
      </c>
      <c r="L579" s="241">
        <v>6.5</v>
      </c>
      <c r="M579" s="241">
        <v>5.9</v>
      </c>
      <c r="N579" s="241">
        <v>5</v>
      </c>
      <c r="O579" s="241">
        <v>4.5</v>
      </c>
      <c r="P579" s="241">
        <v>5.5</v>
      </c>
      <c r="Q579" s="241">
        <v>6.2</v>
      </c>
      <c r="R579" s="241">
        <v>6.1</v>
      </c>
      <c r="S579" s="241">
        <v>6</v>
      </c>
      <c r="T579" s="241">
        <v>6.1</v>
      </c>
      <c r="U579" s="241">
        <v>6</v>
      </c>
      <c r="V579" s="241">
        <v>5.7</v>
      </c>
      <c r="W579" s="241">
        <v>6</v>
      </c>
      <c r="X579" s="241">
        <v>5.5</v>
      </c>
      <c r="Y579" s="241">
        <v>5.3</v>
      </c>
      <c r="Z579" s="235" t="str">
        <f t="shared" si="24"/>
        <v>Thursday</v>
      </c>
      <c r="AA579" s="235" t="str">
        <f t="shared" si="25"/>
        <v>January</v>
      </c>
      <c r="AB579" s="235" t="s">
        <v>201</v>
      </c>
      <c r="AC579" s="242">
        <f t="shared" si="26"/>
        <v>5.9041666666666659</v>
      </c>
      <c r="AD579" s="235">
        <f>VLOOKUP(A579,'[5]Daily LDZ Demand'!$A$5:$B$4752,2,FALSE)</f>
        <v>11.103999999999999</v>
      </c>
    </row>
    <row r="580" spans="1:30" s="235" customFormat="1" x14ac:dyDescent="0.35">
      <c r="A580" s="240">
        <v>45296</v>
      </c>
      <c r="B580" s="241">
        <v>5.2</v>
      </c>
      <c r="C580" s="241">
        <v>5.1000000000000005</v>
      </c>
      <c r="D580" s="241">
        <v>3.8</v>
      </c>
      <c r="E580" s="241">
        <v>3.1</v>
      </c>
      <c r="F580" s="241">
        <v>3.7</v>
      </c>
      <c r="G580" s="241">
        <v>6.1</v>
      </c>
      <c r="H580" s="241">
        <v>7.7</v>
      </c>
      <c r="I580" s="241">
        <v>8.3000000000000007</v>
      </c>
      <c r="J580" s="241">
        <v>8.6</v>
      </c>
      <c r="K580" s="241">
        <v>8.1999999999999993</v>
      </c>
      <c r="L580" s="241">
        <v>6.7</v>
      </c>
      <c r="M580" s="241">
        <v>4.8</v>
      </c>
      <c r="N580" s="241">
        <v>4.6000000000000005</v>
      </c>
      <c r="O580" s="241">
        <v>5.4</v>
      </c>
      <c r="P580" s="241">
        <v>6.6</v>
      </c>
      <c r="Q580" s="241">
        <v>6.5</v>
      </c>
      <c r="R580" s="241">
        <v>6.5</v>
      </c>
      <c r="S580" s="241">
        <v>6.6</v>
      </c>
      <c r="T580" s="241">
        <v>6.3</v>
      </c>
      <c r="U580" s="241">
        <v>5.3</v>
      </c>
      <c r="V580" s="241">
        <v>6</v>
      </c>
      <c r="W580" s="241">
        <v>5.1000000000000005</v>
      </c>
      <c r="X580" s="241">
        <v>4.5</v>
      </c>
      <c r="Y580" s="241">
        <v>3</v>
      </c>
      <c r="Z580" s="235" t="str">
        <f t="shared" si="24"/>
        <v>Friday</v>
      </c>
      <c r="AA580" s="235" t="str">
        <f t="shared" si="25"/>
        <v>January</v>
      </c>
      <c r="AB580" s="235" t="s">
        <v>201</v>
      </c>
      <c r="AC580" s="242">
        <f t="shared" si="26"/>
        <v>5.7374999999999998</v>
      </c>
      <c r="AD580" s="235">
        <f>VLOOKUP(A580,'[5]Daily LDZ Demand'!$A$5:$B$4752,2,FALSE)</f>
        <v>11.04</v>
      </c>
    </row>
    <row r="581" spans="1:30" s="235" customFormat="1" x14ac:dyDescent="0.35">
      <c r="A581" s="240">
        <v>45299</v>
      </c>
      <c r="B581" s="241">
        <v>-1.9</v>
      </c>
      <c r="C581" s="241">
        <v>-1.8</v>
      </c>
      <c r="D581" s="241">
        <v>-2.1</v>
      </c>
      <c r="E581" s="241">
        <v>-2.1</v>
      </c>
      <c r="F581" s="241">
        <v>0.6</v>
      </c>
      <c r="G581" s="241">
        <v>2.4</v>
      </c>
      <c r="H581" s="241">
        <v>2.8</v>
      </c>
      <c r="I581" s="241">
        <v>2.8</v>
      </c>
      <c r="J581" s="241">
        <v>3.1</v>
      </c>
      <c r="K581" s="241">
        <v>3</v>
      </c>
      <c r="L581" s="241">
        <v>2.5</v>
      </c>
      <c r="M581" s="241">
        <v>2</v>
      </c>
      <c r="N581" s="241">
        <v>0.8</v>
      </c>
      <c r="O581" s="241">
        <v>1.1000000000000001</v>
      </c>
      <c r="P581" s="241">
        <v>1.1000000000000001</v>
      </c>
      <c r="Q581" s="241">
        <v>1.1000000000000001</v>
      </c>
      <c r="R581" s="241">
        <v>1.2</v>
      </c>
      <c r="S581" s="241">
        <v>1.2</v>
      </c>
      <c r="T581" s="241">
        <v>1.1000000000000001</v>
      </c>
      <c r="U581" s="241">
        <v>0.8</v>
      </c>
      <c r="V581" s="241">
        <v>1.1000000000000001</v>
      </c>
      <c r="W581" s="241">
        <v>1.2</v>
      </c>
      <c r="X581" s="241">
        <v>1.4</v>
      </c>
      <c r="Y581" s="241">
        <v>1.2</v>
      </c>
      <c r="Z581" s="235" t="str">
        <f t="shared" ref="Z581:Z644" si="27">TEXT(A581,"dddd")</f>
        <v>Monday</v>
      </c>
      <c r="AA581" s="235" t="str">
        <f t="shared" ref="AA581:AA644" si="28">TEXT(A581,"mmmm")</f>
        <v>January</v>
      </c>
      <c r="AB581" s="235" t="s">
        <v>201</v>
      </c>
      <c r="AC581" s="242">
        <f t="shared" ref="AC581:AC644" si="29">AVERAGE(B581:Y581)</f>
        <v>1.0249999999999999</v>
      </c>
      <c r="AD581" s="235">
        <f>VLOOKUP(A581,'[5]Daily LDZ Demand'!$A$5:$B$4752,2,FALSE)</f>
        <v>14.972</v>
      </c>
    </row>
    <row r="582" spans="1:30" s="235" customFormat="1" x14ac:dyDescent="0.35">
      <c r="A582" s="240">
        <v>45300</v>
      </c>
      <c r="B582" s="241">
        <v>1</v>
      </c>
      <c r="C582" s="241">
        <v>1.1000000000000001</v>
      </c>
      <c r="D582" s="241">
        <v>1.2</v>
      </c>
      <c r="E582" s="241">
        <v>1.2</v>
      </c>
      <c r="F582" s="241">
        <v>1.4</v>
      </c>
      <c r="G582" s="241">
        <v>2.2000000000000002</v>
      </c>
      <c r="H582" s="241">
        <v>1.9</v>
      </c>
      <c r="I582" s="241">
        <v>1.7</v>
      </c>
      <c r="J582" s="241">
        <v>2.5</v>
      </c>
      <c r="K582" s="241">
        <v>2.8</v>
      </c>
      <c r="L582" s="241">
        <v>2</v>
      </c>
      <c r="M582" s="241">
        <v>1.4</v>
      </c>
      <c r="N582" s="241">
        <v>1.4</v>
      </c>
      <c r="O582" s="241">
        <v>0.6</v>
      </c>
      <c r="P582" s="241">
        <v>0.6</v>
      </c>
      <c r="Q582" s="241">
        <v>0.3</v>
      </c>
      <c r="R582" s="241">
        <v>-0.2</v>
      </c>
      <c r="S582" s="241">
        <v>-0.4</v>
      </c>
      <c r="T582" s="241">
        <v>0.4</v>
      </c>
      <c r="U582" s="241">
        <v>0.2</v>
      </c>
      <c r="V582" s="241">
        <v>-0.1</v>
      </c>
      <c r="W582" s="241">
        <v>0.1</v>
      </c>
      <c r="X582" s="241">
        <v>0.2</v>
      </c>
      <c r="Y582" s="241">
        <v>-0.1</v>
      </c>
      <c r="Z582" s="235" t="str">
        <f t="shared" si="27"/>
        <v>Tuesday</v>
      </c>
      <c r="AA582" s="235" t="str">
        <f t="shared" si="28"/>
        <v>January</v>
      </c>
      <c r="AB582" s="235" t="s">
        <v>201</v>
      </c>
      <c r="AC582" s="242">
        <f t="shared" si="29"/>
        <v>0.97499999999999998</v>
      </c>
      <c r="AD582" s="235">
        <f>VLOOKUP(A582,'[5]Daily LDZ Demand'!$A$5:$B$4752,2,FALSE)</f>
        <v>15.718999999999999</v>
      </c>
    </row>
    <row r="583" spans="1:30" s="235" customFormat="1" x14ac:dyDescent="0.35">
      <c r="A583" s="240">
        <v>45301</v>
      </c>
      <c r="B583" s="241">
        <v>0</v>
      </c>
      <c r="C583" s="241">
        <v>-0.1</v>
      </c>
      <c r="D583" s="241">
        <v>0.1</v>
      </c>
      <c r="E583" s="241">
        <v>0.3</v>
      </c>
      <c r="F583" s="241">
        <v>1.7</v>
      </c>
      <c r="G583" s="241">
        <v>2.8</v>
      </c>
      <c r="H583" s="241">
        <v>3.9</v>
      </c>
      <c r="I583" s="241">
        <v>4.4000000000000004</v>
      </c>
      <c r="J583" s="241">
        <v>4.7</v>
      </c>
      <c r="K583" s="241">
        <v>4.5</v>
      </c>
      <c r="L583" s="241">
        <v>3.8</v>
      </c>
      <c r="M583" s="241">
        <v>2.7</v>
      </c>
      <c r="N583" s="241">
        <v>2.2000000000000002</v>
      </c>
      <c r="O583" s="241">
        <v>2.4</v>
      </c>
      <c r="P583" s="241">
        <v>2.1</v>
      </c>
      <c r="Q583" s="241">
        <v>1.6</v>
      </c>
      <c r="R583" s="241">
        <v>1.3</v>
      </c>
      <c r="S583" s="241">
        <v>1</v>
      </c>
      <c r="T583" s="241">
        <v>1.6</v>
      </c>
      <c r="U583" s="241">
        <v>1.5</v>
      </c>
      <c r="V583" s="241">
        <v>1.9</v>
      </c>
      <c r="W583" s="241">
        <v>1.7</v>
      </c>
      <c r="X583" s="241">
        <v>1.9</v>
      </c>
      <c r="Y583" s="241">
        <v>2</v>
      </c>
      <c r="Z583" s="235" t="str">
        <f t="shared" si="27"/>
        <v>Wednesday</v>
      </c>
      <c r="AA583" s="235" t="str">
        <f t="shared" si="28"/>
        <v>January</v>
      </c>
      <c r="AB583" s="235" t="s">
        <v>201</v>
      </c>
      <c r="AC583" s="242">
        <f t="shared" si="29"/>
        <v>2.0833333333333335</v>
      </c>
      <c r="AD583" s="235">
        <f>VLOOKUP(A583,'[5]Daily LDZ Demand'!$A$5:$B$4752,2,FALSE)</f>
        <v>15.427</v>
      </c>
    </row>
    <row r="584" spans="1:30" s="235" customFormat="1" x14ac:dyDescent="0.35">
      <c r="A584" s="240">
        <v>45302</v>
      </c>
      <c r="B584" s="241">
        <v>1.7</v>
      </c>
      <c r="C584" s="241">
        <v>1.3</v>
      </c>
      <c r="D584" s="241">
        <v>1.4</v>
      </c>
      <c r="E584" s="241">
        <v>0.9</v>
      </c>
      <c r="F584" s="241">
        <v>2.2000000000000002</v>
      </c>
      <c r="G584" s="241">
        <v>3.1</v>
      </c>
      <c r="H584" s="241">
        <v>3.9</v>
      </c>
      <c r="I584" s="241">
        <v>4.5</v>
      </c>
      <c r="J584" s="241">
        <v>4.5</v>
      </c>
      <c r="K584" s="241">
        <v>4.0999999999999996</v>
      </c>
      <c r="L584" s="241">
        <v>3.3</v>
      </c>
      <c r="M584" s="241">
        <v>3.5</v>
      </c>
      <c r="N584" s="241">
        <v>4</v>
      </c>
      <c r="O584" s="241">
        <v>4.7</v>
      </c>
      <c r="P584" s="241">
        <v>5.1000000000000005</v>
      </c>
      <c r="Q584" s="241">
        <v>5.2</v>
      </c>
      <c r="R584" s="241">
        <v>5.2</v>
      </c>
      <c r="S584" s="241">
        <v>5.4</v>
      </c>
      <c r="T584" s="241">
        <v>5.2</v>
      </c>
      <c r="U584" s="241">
        <v>5.5</v>
      </c>
      <c r="V584" s="241">
        <v>5.2</v>
      </c>
      <c r="W584" s="241">
        <v>5.2</v>
      </c>
      <c r="X584" s="241">
        <v>5.3</v>
      </c>
      <c r="Y584" s="241">
        <v>5.1000000000000005</v>
      </c>
      <c r="Z584" s="235" t="str">
        <f t="shared" si="27"/>
        <v>Thursday</v>
      </c>
      <c r="AA584" s="235" t="str">
        <f t="shared" si="28"/>
        <v>January</v>
      </c>
      <c r="AB584" s="235" t="s">
        <v>201</v>
      </c>
      <c r="AC584" s="242">
        <f t="shared" si="29"/>
        <v>3.9791666666666674</v>
      </c>
      <c r="AD584" s="235">
        <f>VLOOKUP(A584,'[5]Daily LDZ Demand'!$A$5:$B$4752,2,FALSE)</f>
        <v>14.398</v>
      </c>
    </row>
    <row r="585" spans="1:30" s="235" customFormat="1" x14ac:dyDescent="0.35">
      <c r="A585" s="240">
        <v>45303</v>
      </c>
      <c r="B585" s="241">
        <v>5.1000000000000005</v>
      </c>
      <c r="C585" s="241">
        <v>5.1000000000000005</v>
      </c>
      <c r="D585" s="241">
        <v>4.8</v>
      </c>
      <c r="E585" s="241">
        <v>4.7</v>
      </c>
      <c r="F585" s="241">
        <v>4.9000000000000004</v>
      </c>
      <c r="G585" s="241">
        <v>5.1000000000000005</v>
      </c>
      <c r="H585" s="241">
        <v>5</v>
      </c>
      <c r="I585" s="241">
        <v>5.3</v>
      </c>
      <c r="J585" s="241">
        <v>5.4</v>
      </c>
      <c r="K585" s="241">
        <v>5.1000000000000005</v>
      </c>
      <c r="L585" s="241">
        <v>4.9000000000000004</v>
      </c>
      <c r="M585" s="241">
        <v>4.7</v>
      </c>
      <c r="N585" s="241">
        <v>4.5</v>
      </c>
      <c r="O585" s="241">
        <v>4.2</v>
      </c>
      <c r="P585" s="241">
        <v>4.2</v>
      </c>
      <c r="Q585" s="241">
        <v>4</v>
      </c>
      <c r="R585" s="241">
        <v>3.8</v>
      </c>
      <c r="S585" s="241">
        <v>3.5</v>
      </c>
      <c r="T585" s="241">
        <v>3.4</v>
      </c>
      <c r="U585" s="241">
        <v>3.3</v>
      </c>
      <c r="V585" s="241">
        <v>3.1</v>
      </c>
      <c r="W585" s="241">
        <v>2.8</v>
      </c>
      <c r="X585" s="241">
        <v>2.5</v>
      </c>
      <c r="Y585" s="241">
        <v>2.3000000000000003</v>
      </c>
      <c r="Z585" s="235" t="str">
        <f t="shared" si="27"/>
        <v>Friday</v>
      </c>
      <c r="AA585" s="235" t="str">
        <f t="shared" si="28"/>
        <v>January</v>
      </c>
      <c r="AB585" s="235" t="s">
        <v>201</v>
      </c>
      <c r="AC585" s="242">
        <f t="shared" si="29"/>
        <v>4.2374999999999998</v>
      </c>
      <c r="AD585" s="235">
        <f>VLOOKUP(A585,'[5]Daily LDZ Demand'!$A$5:$B$4752,2,FALSE)</f>
        <v>13.696999999999999</v>
      </c>
    </row>
    <row r="586" spans="1:30" s="235" customFormat="1" x14ac:dyDescent="0.35">
      <c r="A586" s="240">
        <v>45306</v>
      </c>
      <c r="B586" s="241">
        <v>1.7</v>
      </c>
      <c r="C586" s="241">
        <v>1</v>
      </c>
      <c r="D586" s="241">
        <v>-0.6</v>
      </c>
      <c r="E586" s="241">
        <v>-0.8</v>
      </c>
      <c r="F586" s="241">
        <v>1.8</v>
      </c>
      <c r="G586" s="241">
        <v>3.5</v>
      </c>
      <c r="H586" s="241">
        <v>4.0999999999999996</v>
      </c>
      <c r="I586" s="241">
        <v>4</v>
      </c>
      <c r="J586" s="241">
        <v>3.9</v>
      </c>
      <c r="K586" s="241">
        <v>4</v>
      </c>
      <c r="L586" s="241">
        <v>3.4</v>
      </c>
      <c r="M586" s="241">
        <v>1.9</v>
      </c>
      <c r="N586" s="241">
        <v>-0.3</v>
      </c>
      <c r="O586" s="241">
        <v>-2.6</v>
      </c>
      <c r="P586" s="241">
        <v>-3.1</v>
      </c>
      <c r="Q586" s="241">
        <v>-4</v>
      </c>
      <c r="R586" s="241">
        <v>-4.8</v>
      </c>
      <c r="S586" s="241">
        <v>-4.2</v>
      </c>
      <c r="T586" s="241">
        <v>-4.6000000000000005</v>
      </c>
      <c r="U586" s="241">
        <v>-5.4</v>
      </c>
      <c r="V586" s="241">
        <v>-5.9</v>
      </c>
      <c r="W586" s="241">
        <v>-4.9000000000000004</v>
      </c>
      <c r="X586" s="241">
        <v>-6.2</v>
      </c>
      <c r="Y586" s="241">
        <v>-4.8</v>
      </c>
      <c r="Z586" s="235" t="str">
        <f t="shared" si="27"/>
        <v>Monday</v>
      </c>
      <c r="AA586" s="235" t="str">
        <f t="shared" si="28"/>
        <v>January</v>
      </c>
      <c r="AB586" s="235" t="s">
        <v>201</v>
      </c>
      <c r="AC586" s="242">
        <f t="shared" si="29"/>
        <v>-0.95416666666666705</v>
      </c>
      <c r="AD586" s="235">
        <f>VLOOKUP(A586,'[5]Daily LDZ Demand'!$A$5:$B$4752,2,FALSE)</f>
        <v>14.423</v>
      </c>
    </row>
    <row r="587" spans="1:30" s="235" customFormat="1" x14ac:dyDescent="0.35">
      <c r="A587" s="240">
        <v>45307</v>
      </c>
      <c r="B587" s="241">
        <v>-4</v>
      </c>
      <c r="C587" s="241">
        <v>-3.8</v>
      </c>
      <c r="D587" s="241">
        <v>-4.9000000000000004</v>
      </c>
      <c r="E587" s="241">
        <v>-4.6000000000000005</v>
      </c>
      <c r="F587" s="241">
        <v>-0.2</v>
      </c>
      <c r="G587" s="241">
        <v>-0.1</v>
      </c>
      <c r="H587" s="241">
        <v>2.1</v>
      </c>
      <c r="I587" s="241">
        <v>4.4000000000000004</v>
      </c>
      <c r="J587" s="241">
        <v>4.7</v>
      </c>
      <c r="K587" s="241">
        <v>5.6</v>
      </c>
      <c r="L587" s="241">
        <v>3.9</v>
      </c>
      <c r="M587" s="241">
        <v>0.9</v>
      </c>
      <c r="N587" s="241">
        <v>-1.1000000000000001</v>
      </c>
      <c r="O587" s="241">
        <v>0</v>
      </c>
      <c r="P587" s="241">
        <v>0</v>
      </c>
      <c r="Q587" s="241">
        <v>0.5</v>
      </c>
      <c r="R587" s="241">
        <v>-0.2</v>
      </c>
      <c r="S587" s="241">
        <v>0.1</v>
      </c>
      <c r="T587" s="241">
        <v>-0.3</v>
      </c>
      <c r="U587" s="241">
        <v>-0.1</v>
      </c>
      <c r="V587" s="241">
        <v>0</v>
      </c>
      <c r="W587" s="241">
        <v>-0.2</v>
      </c>
      <c r="X587" s="241">
        <v>-0.2</v>
      </c>
      <c r="Y587" s="241">
        <v>-0.2</v>
      </c>
      <c r="Z587" s="235" t="str">
        <f t="shared" si="27"/>
        <v>Tuesday</v>
      </c>
      <c r="AA587" s="235" t="str">
        <f t="shared" si="28"/>
        <v>January</v>
      </c>
      <c r="AB587" s="235" t="s">
        <v>201</v>
      </c>
      <c r="AC587" s="242">
        <f t="shared" si="29"/>
        <v>9.5833333333333229E-2</v>
      </c>
      <c r="AD587" s="235">
        <f>VLOOKUP(A587,'[5]Daily LDZ Demand'!$A$5:$B$4752,2,FALSE)</f>
        <v>15.18</v>
      </c>
    </row>
    <row r="588" spans="1:30" s="235" customFormat="1" x14ac:dyDescent="0.35">
      <c r="A588" s="240">
        <v>45308</v>
      </c>
      <c r="B588" s="241">
        <v>0.7</v>
      </c>
      <c r="C588" s="241">
        <v>0.1</v>
      </c>
      <c r="D588" s="241">
        <v>-0.1</v>
      </c>
      <c r="E588" s="241">
        <v>0.2</v>
      </c>
      <c r="F588" s="241">
        <v>0.5</v>
      </c>
      <c r="G588" s="241">
        <v>1.6</v>
      </c>
      <c r="H588" s="241">
        <v>2.7</v>
      </c>
      <c r="I588" s="241">
        <v>2.8</v>
      </c>
      <c r="J588" s="241">
        <v>3</v>
      </c>
      <c r="K588" s="241">
        <v>2.5</v>
      </c>
      <c r="L588" s="241">
        <v>1.5</v>
      </c>
      <c r="M588" s="241">
        <v>1.2</v>
      </c>
      <c r="N588" s="241">
        <v>0.2</v>
      </c>
      <c r="O588" s="241">
        <v>-0.6</v>
      </c>
      <c r="P588" s="241">
        <v>-0.8</v>
      </c>
      <c r="Q588" s="241">
        <v>-1.8</v>
      </c>
      <c r="R588" s="241">
        <v>-2.1</v>
      </c>
      <c r="S588" s="241">
        <v>-2.2000000000000002</v>
      </c>
      <c r="T588" s="241">
        <v>-3.1</v>
      </c>
      <c r="U588" s="241">
        <v>-3.2</v>
      </c>
      <c r="V588" s="241">
        <v>-3.4</v>
      </c>
      <c r="W588" s="241">
        <v>-5.3</v>
      </c>
      <c r="X588" s="241">
        <v>-7.3</v>
      </c>
      <c r="Y588" s="241">
        <v>-4.9000000000000004</v>
      </c>
      <c r="Z588" s="235" t="str">
        <f t="shared" si="27"/>
        <v>Wednesday</v>
      </c>
      <c r="AA588" s="235" t="str">
        <f t="shared" si="28"/>
        <v>January</v>
      </c>
      <c r="AB588" s="235" t="s">
        <v>201</v>
      </c>
      <c r="AC588" s="242">
        <f t="shared" si="29"/>
        <v>-0.74166666666666681</v>
      </c>
      <c r="AD588" s="235">
        <f>VLOOKUP(A588,'[5]Daily LDZ Demand'!$A$5:$B$4752,2,FALSE)</f>
        <v>16.202000000000002</v>
      </c>
    </row>
    <row r="589" spans="1:30" s="235" customFormat="1" x14ac:dyDescent="0.35">
      <c r="A589" s="240">
        <v>45309</v>
      </c>
      <c r="B589" s="241">
        <v>-7.5</v>
      </c>
      <c r="C589" s="241">
        <v>-8.1</v>
      </c>
      <c r="D589" s="241">
        <v>-8.3000000000000007</v>
      </c>
      <c r="E589" s="241">
        <v>-6.3</v>
      </c>
      <c r="F589" s="241">
        <v>-3.6</v>
      </c>
      <c r="G589" s="241">
        <v>0.8</v>
      </c>
      <c r="H589" s="241">
        <v>3</v>
      </c>
      <c r="I589" s="241">
        <v>4</v>
      </c>
      <c r="J589" s="241">
        <v>4</v>
      </c>
      <c r="K589" s="241">
        <v>3.9</v>
      </c>
      <c r="L589" s="241">
        <v>3.4</v>
      </c>
      <c r="M589" s="241">
        <v>0.9</v>
      </c>
      <c r="N589" s="241">
        <v>-0.1</v>
      </c>
      <c r="O589" s="241">
        <v>-2.7</v>
      </c>
      <c r="P589" s="241">
        <v>-4</v>
      </c>
      <c r="Q589" s="241">
        <v>-4.5</v>
      </c>
      <c r="R589" s="241">
        <v>-5.4</v>
      </c>
      <c r="S589" s="241">
        <v>-5.1000000000000005</v>
      </c>
      <c r="T589" s="241">
        <v>-5.8</v>
      </c>
      <c r="U589" s="241">
        <v>-6.1</v>
      </c>
      <c r="V589" s="241">
        <v>-6.3</v>
      </c>
      <c r="W589" s="241">
        <v>-6.5</v>
      </c>
      <c r="X589" s="241">
        <v>-6.1</v>
      </c>
      <c r="Y589" s="241">
        <v>-7</v>
      </c>
      <c r="Z589" s="235" t="str">
        <f t="shared" si="27"/>
        <v>Thursday</v>
      </c>
      <c r="AA589" s="235" t="str">
        <f t="shared" si="28"/>
        <v>January</v>
      </c>
      <c r="AB589" s="235" t="s">
        <v>201</v>
      </c>
      <c r="AC589" s="242">
        <f t="shared" si="29"/>
        <v>-3.0583333333333331</v>
      </c>
      <c r="AD589" s="235">
        <f>VLOOKUP(A589,'[5]Daily LDZ Demand'!$A$5:$B$4752,2,FALSE)</f>
        <v>16.753</v>
      </c>
    </row>
    <row r="590" spans="1:30" s="235" customFormat="1" x14ac:dyDescent="0.35">
      <c r="A590" s="240">
        <v>45310</v>
      </c>
      <c r="B590" s="241">
        <v>-6.9</v>
      </c>
      <c r="C590" s="241">
        <v>-6.7</v>
      </c>
      <c r="D590" s="241">
        <v>-7.3</v>
      </c>
      <c r="E590" s="241">
        <v>-6.8</v>
      </c>
      <c r="F590" s="241">
        <v>-3</v>
      </c>
      <c r="G590" s="241">
        <v>0.9</v>
      </c>
      <c r="H590" s="241">
        <v>4</v>
      </c>
      <c r="I590" s="241">
        <v>6.1</v>
      </c>
      <c r="J590" s="241">
        <v>6.2</v>
      </c>
      <c r="K590" s="241">
        <v>6.3</v>
      </c>
      <c r="L590" s="241">
        <v>5.2</v>
      </c>
      <c r="M590" s="241">
        <v>1.1000000000000001</v>
      </c>
      <c r="N590" s="241">
        <v>0.5</v>
      </c>
      <c r="O590" s="241">
        <v>-0.1</v>
      </c>
      <c r="P590" s="241">
        <v>-1</v>
      </c>
      <c r="Q590" s="241">
        <v>-2.1</v>
      </c>
      <c r="R590" s="241">
        <v>-1.3</v>
      </c>
      <c r="S590" s="241">
        <v>-2.8</v>
      </c>
      <c r="T590" s="241">
        <v>-1.1000000000000001</v>
      </c>
      <c r="U590" s="241">
        <v>-2.2000000000000002</v>
      </c>
      <c r="V590" s="241">
        <v>-1.5</v>
      </c>
      <c r="W590" s="241">
        <v>-0.4</v>
      </c>
      <c r="X590" s="241">
        <v>1.8</v>
      </c>
      <c r="Y590" s="241">
        <v>1.8</v>
      </c>
      <c r="Z590" s="235" t="str">
        <f t="shared" si="27"/>
        <v>Friday</v>
      </c>
      <c r="AA590" s="235" t="str">
        <f t="shared" si="28"/>
        <v>January</v>
      </c>
      <c r="AB590" s="235" t="s">
        <v>201</v>
      </c>
      <c r="AC590" s="242">
        <f t="shared" si="29"/>
        <v>-0.38750000000000012</v>
      </c>
      <c r="AD590" s="235">
        <f>VLOOKUP(A590,'[5]Daily LDZ Demand'!$A$5:$B$4752,2,FALSE)</f>
        <v>15.746</v>
      </c>
    </row>
    <row r="591" spans="1:30" s="235" customFormat="1" x14ac:dyDescent="0.35">
      <c r="A591" s="240">
        <v>45313</v>
      </c>
      <c r="B591" s="241">
        <v>9.3000000000000007</v>
      </c>
      <c r="C591" s="241">
        <v>8.1999999999999993</v>
      </c>
      <c r="D591" s="241">
        <v>8.8000000000000007</v>
      </c>
      <c r="E591" s="241">
        <v>8.5</v>
      </c>
      <c r="F591" s="241">
        <v>9.1</v>
      </c>
      <c r="G591" s="241">
        <v>8.3000000000000007</v>
      </c>
      <c r="H591" s="241">
        <v>10.7</v>
      </c>
      <c r="I591" s="241">
        <v>9.1</v>
      </c>
      <c r="J591" s="241">
        <v>10.4</v>
      </c>
      <c r="K591" s="241">
        <v>9</v>
      </c>
      <c r="L591" s="241">
        <v>8.8000000000000007</v>
      </c>
      <c r="M591" s="241">
        <v>8.1</v>
      </c>
      <c r="N591" s="241">
        <v>7.8</v>
      </c>
      <c r="O591" s="241">
        <v>8.1</v>
      </c>
      <c r="P591" s="241">
        <v>7.7</v>
      </c>
      <c r="Q591" s="241">
        <v>6.9</v>
      </c>
      <c r="R591" s="241">
        <v>7.5</v>
      </c>
      <c r="S591" s="241">
        <v>7.8</v>
      </c>
      <c r="T591" s="241">
        <v>6.8</v>
      </c>
      <c r="U591" s="241">
        <v>6.9</v>
      </c>
      <c r="V591" s="241">
        <v>6.6</v>
      </c>
      <c r="W591" s="241">
        <v>6.2</v>
      </c>
      <c r="X591" s="241">
        <v>6.3</v>
      </c>
      <c r="Y591" s="241">
        <v>7.1</v>
      </c>
      <c r="Z591" s="235" t="str">
        <f t="shared" si="27"/>
        <v>Monday</v>
      </c>
      <c r="AA591" s="235" t="str">
        <f t="shared" si="28"/>
        <v>January</v>
      </c>
      <c r="AB591" s="235" t="s">
        <v>201</v>
      </c>
      <c r="AC591" s="242">
        <f t="shared" si="29"/>
        <v>8.0833333333333339</v>
      </c>
      <c r="AD591" s="235">
        <f>VLOOKUP(A591,'[5]Daily LDZ Demand'!$A$5:$B$4752,2,FALSE)</f>
        <v>10.757</v>
      </c>
    </row>
    <row r="592" spans="1:30" s="235" customFormat="1" x14ac:dyDescent="0.35">
      <c r="A592" s="240">
        <v>45314</v>
      </c>
      <c r="B592" s="241">
        <v>8.4</v>
      </c>
      <c r="C592" s="241">
        <v>8.9</v>
      </c>
      <c r="D592" s="241">
        <v>10.1</v>
      </c>
      <c r="E592" s="241">
        <v>10.1</v>
      </c>
      <c r="F592" s="241">
        <v>10.8</v>
      </c>
      <c r="G592" s="241">
        <v>11.3</v>
      </c>
      <c r="H592" s="241">
        <v>12</v>
      </c>
      <c r="I592" s="241">
        <v>12.6</v>
      </c>
      <c r="J592" s="241">
        <v>13.6</v>
      </c>
      <c r="K592" s="241">
        <v>13.8</v>
      </c>
      <c r="L592" s="241">
        <v>13.4</v>
      </c>
      <c r="M592" s="241">
        <v>13.7</v>
      </c>
      <c r="N592" s="241">
        <v>13.6</v>
      </c>
      <c r="O592" s="241">
        <v>13.5</v>
      </c>
      <c r="P592" s="241">
        <v>13.4</v>
      </c>
      <c r="Q592" s="241">
        <v>13.1</v>
      </c>
      <c r="R592" s="241">
        <v>12.5</v>
      </c>
      <c r="S592" s="241">
        <v>13.1</v>
      </c>
      <c r="T592" s="241">
        <v>12.9</v>
      </c>
      <c r="U592" s="241">
        <v>12.5</v>
      </c>
      <c r="V592" s="241">
        <v>11.9</v>
      </c>
      <c r="W592" s="241">
        <v>11.4</v>
      </c>
      <c r="X592" s="241">
        <v>11.4</v>
      </c>
      <c r="Y592" s="241">
        <v>11</v>
      </c>
      <c r="Z592" s="235" t="str">
        <f t="shared" si="27"/>
        <v>Tuesday</v>
      </c>
      <c r="AA592" s="235" t="str">
        <f t="shared" si="28"/>
        <v>January</v>
      </c>
      <c r="AB592" s="235" t="s">
        <v>201</v>
      </c>
      <c r="AC592" s="242">
        <f t="shared" si="29"/>
        <v>12.041666666666664</v>
      </c>
      <c r="AD592" s="235">
        <f>VLOOKUP(A592,'[5]Daily LDZ Demand'!$A$5:$B$4752,2,FALSE)</f>
        <v>10.413</v>
      </c>
    </row>
    <row r="593" spans="1:30" s="235" customFormat="1" x14ac:dyDescent="0.35">
      <c r="A593" s="240">
        <v>45315</v>
      </c>
      <c r="B593" s="241">
        <v>10.4</v>
      </c>
      <c r="C593" s="241">
        <v>10</v>
      </c>
      <c r="D593" s="241">
        <v>9.2000000000000011</v>
      </c>
      <c r="E593" s="241">
        <v>9.7000000000000011</v>
      </c>
      <c r="F593" s="241">
        <v>10.4</v>
      </c>
      <c r="G593" s="241">
        <v>10.9</v>
      </c>
      <c r="H593" s="241">
        <v>11.4</v>
      </c>
      <c r="I593" s="241">
        <v>11.8</v>
      </c>
      <c r="J593" s="241">
        <v>11.6</v>
      </c>
      <c r="K593" s="241">
        <v>11.2</v>
      </c>
      <c r="L593" s="241">
        <v>10.9</v>
      </c>
      <c r="M593" s="241">
        <v>9.1</v>
      </c>
      <c r="N593" s="241">
        <v>8</v>
      </c>
      <c r="O593" s="241">
        <v>8.5</v>
      </c>
      <c r="P593" s="241">
        <v>6.7</v>
      </c>
      <c r="Q593" s="241">
        <v>4.5</v>
      </c>
      <c r="R593" s="241">
        <v>6.1</v>
      </c>
      <c r="S593" s="241">
        <v>7.8</v>
      </c>
      <c r="T593" s="241">
        <v>8.4</v>
      </c>
      <c r="U593" s="241">
        <v>8.9</v>
      </c>
      <c r="V593" s="241">
        <v>9.2000000000000011</v>
      </c>
      <c r="W593" s="241">
        <v>9.4</v>
      </c>
      <c r="X593" s="241">
        <v>9.6</v>
      </c>
      <c r="Y593" s="241">
        <v>10.1</v>
      </c>
      <c r="Z593" s="235" t="str">
        <f t="shared" si="27"/>
        <v>Wednesday</v>
      </c>
      <c r="AA593" s="235" t="str">
        <f t="shared" si="28"/>
        <v>January</v>
      </c>
      <c r="AB593" s="235" t="s">
        <v>201</v>
      </c>
      <c r="AC593" s="242">
        <f t="shared" si="29"/>
        <v>9.3249999999999993</v>
      </c>
      <c r="AD593" s="235">
        <f>VLOOKUP(A593,'[5]Daily LDZ Demand'!$A$5:$B$4752,2,FALSE)</f>
        <v>9.5920000000000005</v>
      </c>
    </row>
    <row r="594" spans="1:30" s="235" customFormat="1" x14ac:dyDescent="0.35">
      <c r="A594" s="240">
        <v>45316</v>
      </c>
      <c r="B594" s="241">
        <v>11</v>
      </c>
      <c r="C594" s="241">
        <v>11</v>
      </c>
      <c r="D594" s="241">
        <v>11</v>
      </c>
      <c r="E594" s="241">
        <v>11</v>
      </c>
      <c r="F594" s="241">
        <v>11</v>
      </c>
      <c r="G594" s="241">
        <v>12</v>
      </c>
      <c r="H594" s="241">
        <v>13</v>
      </c>
      <c r="I594" s="241">
        <v>12</v>
      </c>
      <c r="J594" s="241">
        <v>12</v>
      </c>
      <c r="K594" s="241">
        <v>12.1</v>
      </c>
      <c r="L594" s="241">
        <v>12</v>
      </c>
      <c r="M594" s="241">
        <v>11.9</v>
      </c>
      <c r="N594" s="241">
        <v>11.7</v>
      </c>
      <c r="O594" s="241">
        <v>11.8</v>
      </c>
      <c r="P594" s="241">
        <v>11.9</v>
      </c>
      <c r="Q594" s="241">
        <v>11.9</v>
      </c>
      <c r="R594" s="241">
        <v>12</v>
      </c>
      <c r="S594" s="241">
        <v>12.1</v>
      </c>
      <c r="T594" s="241">
        <v>12</v>
      </c>
      <c r="U594" s="241">
        <v>12.9</v>
      </c>
      <c r="V594" s="241">
        <v>13.8</v>
      </c>
      <c r="W594" s="241">
        <v>13.2</v>
      </c>
      <c r="X594" s="241">
        <v>11</v>
      </c>
      <c r="Y594" s="241">
        <v>9.4</v>
      </c>
      <c r="Z594" s="235" t="str">
        <f t="shared" si="27"/>
        <v>Thursday</v>
      </c>
      <c r="AA594" s="235" t="str">
        <f t="shared" si="28"/>
        <v>January</v>
      </c>
      <c r="AB594" s="235" t="s">
        <v>201</v>
      </c>
      <c r="AC594" s="242">
        <f t="shared" si="29"/>
        <v>11.820833333333333</v>
      </c>
      <c r="AD594" s="235">
        <f>VLOOKUP(A594,'[5]Daily LDZ Demand'!$A$5:$B$4752,2,FALSE)</f>
        <v>9.0679999999999996</v>
      </c>
    </row>
    <row r="595" spans="1:30" s="235" customFormat="1" x14ac:dyDescent="0.35">
      <c r="A595" s="240">
        <v>45317</v>
      </c>
      <c r="B595" s="241">
        <v>8</v>
      </c>
      <c r="C595" s="241">
        <v>7.1</v>
      </c>
      <c r="D595" s="241">
        <v>5.8</v>
      </c>
      <c r="E595" s="241">
        <v>5.5</v>
      </c>
      <c r="F595" s="241">
        <v>7.1</v>
      </c>
      <c r="G595" s="241">
        <v>8.5</v>
      </c>
      <c r="H595" s="241">
        <v>9.1</v>
      </c>
      <c r="I595" s="241">
        <v>9.5</v>
      </c>
      <c r="J595" s="241">
        <v>9.6</v>
      </c>
      <c r="K595" s="241">
        <v>9.5</v>
      </c>
      <c r="L595" s="241">
        <v>9.1</v>
      </c>
      <c r="M595" s="241">
        <v>7.1</v>
      </c>
      <c r="N595" s="241">
        <v>5.6</v>
      </c>
      <c r="O595" s="241">
        <v>4</v>
      </c>
      <c r="P595" s="241">
        <v>1.5</v>
      </c>
      <c r="Q595" s="241">
        <v>1.3</v>
      </c>
      <c r="R595" s="241">
        <v>0.6</v>
      </c>
      <c r="S595" s="241">
        <v>0.1</v>
      </c>
      <c r="T595" s="241">
        <v>-0.4</v>
      </c>
      <c r="U595" s="241">
        <v>-0.4</v>
      </c>
      <c r="V595" s="241">
        <v>-0.8</v>
      </c>
      <c r="W595" s="241">
        <v>-1.1000000000000001</v>
      </c>
      <c r="X595" s="241">
        <v>-1.4</v>
      </c>
      <c r="Y595" s="241">
        <v>-1.4</v>
      </c>
      <c r="Z595" s="235" t="str">
        <f t="shared" si="27"/>
        <v>Friday</v>
      </c>
      <c r="AA595" s="235" t="str">
        <f t="shared" si="28"/>
        <v>January</v>
      </c>
      <c r="AB595" s="235" t="s">
        <v>201</v>
      </c>
      <c r="AC595" s="242">
        <f t="shared" si="29"/>
        <v>4.3124999999999982</v>
      </c>
      <c r="AD595" s="235">
        <f>VLOOKUP(A595,'[5]Daily LDZ Demand'!$A$5:$B$4752,2,FALSE)</f>
        <v>9.9019999999999992</v>
      </c>
    </row>
    <row r="596" spans="1:30" s="235" customFormat="1" x14ac:dyDescent="0.35">
      <c r="A596" s="240">
        <v>45320</v>
      </c>
      <c r="B596" s="241">
        <v>11.5</v>
      </c>
      <c r="C596" s="241">
        <v>11.6</v>
      </c>
      <c r="D596" s="241">
        <v>11.3</v>
      </c>
      <c r="E596" s="241">
        <v>11</v>
      </c>
      <c r="F596" s="241">
        <v>10.5</v>
      </c>
      <c r="G596" s="241">
        <v>11.1</v>
      </c>
      <c r="H596" s="241">
        <v>12.2</v>
      </c>
      <c r="I596" s="241">
        <v>11.6</v>
      </c>
      <c r="J596" s="241">
        <v>12.1</v>
      </c>
      <c r="K596" s="241">
        <v>12.4</v>
      </c>
      <c r="L596" s="241">
        <v>12</v>
      </c>
      <c r="M596" s="241">
        <v>12.4</v>
      </c>
      <c r="N596" s="241">
        <v>12.9</v>
      </c>
      <c r="O596" s="241">
        <v>13.2</v>
      </c>
      <c r="P596" s="241">
        <v>12.8</v>
      </c>
      <c r="Q596" s="241">
        <v>12.2</v>
      </c>
      <c r="R596" s="241">
        <v>10.9</v>
      </c>
      <c r="S596" s="241">
        <v>10</v>
      </c>
      <c r="T596" s="241">
        <v>9.7000000000000011</v>
      </c>
      <c r="U596" s="241">
        <v>10.3</v>
      </c>
      <c r="V596" s="241">
        <v>8.7000000000000011</v>
      </c>
      <c r="W596" s="241">
        <v>8</v>
      </c>
      <c r="X596" s="241">
        <v>7.5</v>
      </c>
      <c r="Y596" s="241">
        <v>7.7</v>
      </c>
      <c r="Z596" s="235" t="str">
        <f t="shared" si="27"/>
        <v>Monday</v>
      </c>
      <c r="AA596" s="235" t="str">
        <f t="shared" si="28"/>
        <v>January</v>
      </c>
      <c r="AB596" s="235" t="s">
        <v>201</v>
      </c>
      <c r="AC596" s="242">
        <f t="shared" si="29"/>
        <v>10.983333333333333</v>
      </c>
      <c r="AD596" s="235">
        <f>VLOOKUP(A596,'[5]Daily LDZ Demand'!$A$5:$B$4752,2,FALSE)</f>
        <v>8.99</v>
      </c>
    </row>
    <row r="597" spans="1:30" s="235" customFormat="1" x14ac:dyDescent="0.35">
      <c r="A597" s="240">
        <v>45321</v>
      </c>
      <c r="B597" s="241">
        <v>7.5</v>
      </c>
      <c r="C597" s="241">
        <v>7.3</v>
      </c>
      <c r="D597" s="241">
        <v>6.8</v>
      </c>
      <c r="E597" s="241">
        <v>6.1</v>
      </c>
      <c r="F597" s="241">
        <v>7</v>
      </c>
      <c r="G597" s="241">
        <v>7.8</v>
      </c>
      <c r="H597" s="241">
        <v>8</v>
      </c>
      <c r="I597" s="241">
        <v>8.1999999999999993</v>
      </c>
      <c r="J597" s="241">
        <v>8.1999999999999993</v>
      </c>
      <c r="K597" s="241">
        <v>8.1</v>
      </c>
      <c r="L597" s="241">
        <v>7.8</v>
      </c>
      <c r="M597" s="241">
        <v>7.6</v>
      </c>
      <c r="N597" s="241">
        <v>6.9</v>
      </c>
      <c r="O597" s="241">
        <v>6.7</v>
      </c>
      <c r="P597" s="241">
        <v>6.5</v>
      </c>
      <c r="Q597" s="241">
        <v>6.1</v>
      </c>
      <c r="R597" s="241">
        <v>4.5</v>
      </c>
      <c r="S597" s="241">
        <v>3.5</v>
      </c>
      <c r="T597" s="241">
        <v>3.9</v>
      </c>
      <c r="U597" s="241">
        <v>4.0999999999999996</v>
      </c>
      <c r="V597" s="241">
        <v>3.8</v>
      </c>
      <c r="W597" s="241">
        <v>4.4000000000000004</v>
      </c>
      <c r="X597" s="241">
        <v>3.4</v>
      </c>
      <c r="Y597" s="241">
        <v>4.0999999999999996</v>
      </c>
      <c r="Z597" s="235" t="str">
        <f t="shared" si="27"/>
        <v>Tuesday</v>
      </c>
      <c r="AA597" s="235" t="str">
        <f t="shared" si="28"/>
        <v>January</v>
      </c>
      <c r="AB597" s="235" t="s">
        <v>201</v>
      </c>
      <c r="AC597" s="242">
        <f t="shared" si="29"/>
        <v>6.1791666666666671</v>
      </c>
      <c r="AD597" s="235">
        <f>VLOOKUP(A597,'[5]Daily LDZ Demand'!$A$5:$B$4752,2,FALSE)</f>
        <v>10.46</v>
      </c>
    </row>
    <row r="598" spans="1:30" s="235" customFormat="1" x14ac:dyDescent="0.35">
      <c r="A598" s="240">
        <v>45322</v>
      </c>
      <c r="B598" s="241">
        <v>4.6000000000000005</v>
      </c>
      <c r="C598" s="241">
        <v>4.9000000000000004</v>
      </c>
      <c r="D598" s="241">
        <v>5.9</v>
      </c>
      <c r="E598" s="241">
        <v>6.5</v>
      </c>
      <c r="F598" s="241">
        <v>7.5</v>
      </c>
      <c r="G598" s="241">
        <v>9.2000000000000011</v>
      </c>
      <c r="H598" s="241">
        <v>9.9</v>
      </c>
      <c r="I598" s="241">
        <v>10.5</v>
      </c>
      <c r="J598" s="241">
        <v>10.5</v>
      </c>
      <c r="K598" s="241">
        <v>11.7</v>
      </c>
      <c r="L598" s="241">
        <v>11.9</v>
      </c>
      <c r="M598" s="241">
        <v>11.8</v>
      </c>
      <c r="N598" s="241">
        <v>11.7</v>
      </c>
      <c r="O598" s="241">
        <v>11.6</v>
      </c>
      <c r="P598" s="241">
        <v>11.9</v>
      </c>
      <c r="Q598" s="241">
        <v>11.4</v>
      </c>
      <c r="R598" s="241">
        <v>10.9</v>
      </c>
      <c r="S598" s="241">
        <v>11</v>
      </c>
      <c r="T598" s="241">
        <v>11</v>
      </c>
      <c r="U598" s="241">
        <v>11</v>
      </c>
      <c r="V598" s="241">
        <v>10</v>
      </c>
      <c r="W598" s="241">
        <v>9</v>
      </c>
      <c r="X598" s="241">
        <v>7.1</v>
      </c>
      <c r="Y598" s="241">
        <v>4.6000000000000005</v>
      </c>
      <c r="Z598" s="235" t="str">
        <f t="shared" si="27"/>
        <v>Wednesday</v>
      </c>
      <c r="AA598" s="235" t="str">
        <f t="shared" si="28"/>
        <v>January</v>
      </c>
      <c r="AB598" s="235" t="s">
        <v>201</v>
      </c>
      <c r="AC598" s="242">
        <f t="shared" si="29"/>
        <v>9.4208333333333343</v>
      </c>
      <c r="AD598" s="235">
        <f>VLOOKUP(A598,'[5]Daily LDZ Demand'!$A$5:$B$4752,2,FALSE)</f>
        <v>10.789</v>
      </c>
    </row>
    <row r="599" spans="1:30" s="235" customFormat="1" x14ac:dyDescent="0.35">
      <c r="A599" s="240">
        <v>45323</v>
      </c>
      <c r="B599" s="241">
        <v>3.8</v>
      </c>
      <c r="C599" s="241">
        <v>3.5</v>
      </c>
      <c r="D599" s="241">
        <v>3.4</v>
      </c>
      <c r="E599" s="241">
        <v>2.8</v>
      </c>
      <c r="F599" s="241">
        <v>3.7</v>
      </c>
      <c r="G599" s="241">
        <v>6.8</v>
      </c>
      <c r="H599" s="241">
        <v>8.1999999999999993</v>
      </c>
      <c r="I599" s="241">
        <v>8.4</v>
      </c>
      <c r="J599" s="241">
        <v>8.9</v>
      </c>
      <c r="K599" s="241">
        <v>8.9</v>
      </c>
      <c r="L599" s="241">
        <v>8.3000000000000007</v>
      </c>
      <c r="M599" s="241">
        <v>7.4</v>
      </c>
      <c r="N599" s="241">
        <v>5.1000000000000005</v>
      </c>
      <c r="O599" s="241">
        <v>5.2</v>
      </c>
      <c r="P599" s="241">
        <v>5.1000000000000005</v>
      </c>
      <c r="Q599" s="241">
        <v>3.3</v>
      </c>
      <c r="R599" s="241">
        <v>4.5</v>
      </c>
      <c r="S599" s="241">
        <v>4.8</v>
      </c>
      <c r="T599" s="241">
        <v>7</v>
      </c>
      <c r="U599" s="241">
        <v>7.4</v>
      </c>
      <c r="V599" s="241">
        <v>7.7</v>
      </c>
      <c r="W599" s="241">
        <v>8.6</v>
      </c>
      <c r="X599" s="241">
        <v>8.5</v>
      </c>
      <c r="Y599" s="241">
        <v>8.5</v>
      </c>
      <c r="Z599" s="235" t="str">
        <f t="shared" si="27"/>
        <v>Thursday</v>
      </c>
      <c r="AA599" s="235" t="str">
        <f t="shared" si="28"/>
        <v>February</v>
      </c>
      <c r="AB599" s="235" t="s">
        <v>201</v>
      </c>
      <c r="AC599" s="242">
        <f t="shared" si="29"/>
        <v>6.2416666666666671</v>
      </c>
      <c r="AD599" s="235">
        <f>VLOOKUP(A599,'[5]Daily LDZ Demand'!$A$5:$B$4752,2,FALSE)</f>
        <v>10.318</v>
      </c>
    </row>
    <row r="600" spans="1:30" s="235" customFormat="1" x14ac:dyDescent="0.35">
      <c r="A600" s="240">
        <v>45324</v>
      </c>
      <c r="B600" s="241">
        <v>8.1</v>
      </c>
      <c r="C600" s="241">
        <v>8</v>
      </c>
      <c r="D600" s="241">
        <v>7.8</v>
      </c>
      <c r="E600" s="241">
        <v>9.4</v>
      </c>
      <c r="F600" s="241">
        <v>10.5</v>
      </c>
      <c r="G600" s="241">
        <v>10.9</v>
      </c>
      <c r="H600" s="241">
        <v>11.2</v>
      </c>
      <c r="I600" s="241">
        <v>11.7</v>
      </c>
      <c r="J600" s="241">
        <v>12</v>
      </c>
      <c r="K600" s="241">
        <v>12.2</v>
      </c>
      <c r="L600" s="241">
        <v>12.2</v>
      </c>
      <c r="M600" s="241">
        <v>12.1</v>
      </c>
      <c r="N600" s="241">
        <v>12.1</v>
      </c>
      <c r="O600" s="241">
        <v>11.6</v>
      </c>
      <c r="P600" s="241">
        <v>11.6</v>
      </c>
      <c r="Q600" s="241">
        <v>11.3</v>
      </c>
      <c r="R600" s="241">
        <v>11.4</v>
      </c>
      <c r="S600" s="241">
        <v>11.6</v>
      </c>
      <c r="T600" s="241">
        <v>11.3</v>
      </c>
      <c r="U600" s="241">
        <v>10.7</v>
      </c>
      <c r="V600" s="241">
        <v>10.7</v>
      </c>
      <c r="W600" s="241">
        <v>10.7</v>
      </c>
      <c r="X600" s="241">
        <v>10.9</v>
      </c>
      <c r="Y600" s="241">
        <v>10.6</v>
      </c>
      <c r="Z600" s="235" t="str">
        <f t="shared" si="27"/>
        <v>Friday</v>
      </c>
      <c r="AA600" s="235" t="str">
        <f t="shared" si="28"/>
        <v>February</v>
      </c>
      <c r="AB600" s="235" t="s">
        <v>201</v>
      </c>
      <c r="AC600" s="242">
        <f t="shared" si="29"/>
        <v>10.858333333333334</v>
      </c>
      <c r="AD600" s="235">
        <f>VLOOKUP(A600,'[5]Daily LDZ Demand'!$A$5:$B$4752,2,FALSE)</f>
        <v>9.59</v>
      </c>
    </row>
    <row r="601" spans="1:30" s="235" customFormat="1" x14ac:dyDescent="0.35">
      <c r="A601" s="240">
        <v>45327</v>
      </c>
      <c r="B601" s="241">
        <v>9.1</v>
      </c>
      <c r="C601" s="241">
        <v>9</v>
      </c>
      <c r="D601" s="241">
        <v>9.3000000000000007</v>
      </c>
      <c r="E601" s="241">
        <v>9.7000000000000011</v>
      </c>
      <c r="F601" s="241">
        <v>10.5</v>
      </c>
      <c r="G601" s="241">
        <v>10.9</v>
      </c>
      <c r="H601" s="241">
        <v>10.9</v>
      </c>
      <c r="I601" s="241">
        <v>10.7</v>
      </c>
      <c r="J601" s="241">
        <v>10.6</v>
      </c>
      <c r="K601" s="241">
        <v>11.2</v>
      </c>
      <c r="L601" s="241">
        <v>11.6</v>
      </c>
      <c r="M601" s="241">
        <v>11.5</v>
      </c>
      <c r="N601" s="241">
        <v>11.5</v>
      </c>
      <c r="O601" s="241">
        <v>10.7</v>
      </c>
      <c r="P601" s="241">
        <v>10.9</v>
      </c>
      <c r="Q601" s="241">
        <v>10.7</v>
      </c>
      <c r="R601" s="241">
        <v>11</v>
      </c>
      <c r="S601" s="241">
        <v>11.2</v>
      </c>
      <c r="T601" s="241">
        <v>11.9</v>
      </c>
      <c r="U601" s="241">
        <v>12.2</v>
      </c>
      <c r="V601" s="241">
        <v>11.9</v>
      </c>
      <c r="W601" s="241">
        <v>12</v>
      </c>
      <c r="X601" s="241">
        <v>12</v>
      </c>
      <c r="Y601" s="241">
        <v>12.1</v>
      </c>
      <c r="Z601" s="235" t="str">
        <f t="shared" si="27"/>
        <v>Monday</v>
      </c>
      <c r="AA601" s="235" t="str">
        <f t="shared" si="28"/>
        <v>February</v>
      </c>
      <c r="AB601" s="235" t="s">
        <v>201</v>
      </c>
      <c r="AC601" s="242">
        <f t="shared" si="29"/>
        <v>10.962499999999999</v>
      </c>
      <c r="AD601" s="235">
        <f>VLOOKUP(A601,'[5]Daily LDZ Demand'!$A$5:$B$4752,2,FALSE)</f>
        <v>9.1739999999999995</v>
      </c>
    </row>
    <row r="602" spans="1:30" s="235" customFormat="1" x14ac:dyDescent="0.35">
      <c r="A602" s="240">
        <v>45328</v>
      </c>
      <c r="B602" s="241">
        <v>11.7</v>
      </c>
      <c r="C602" s="241">
        <v>11</v>
      </c>
      <c r="D602" s="241">
        <v>11.4</v>
      </c>
      <c r="E602" s="241">
        <v>11.8</v>
      </c>
      <c r="F602" s="241">
        <v>12.4</v>
      </c>
      <c r="G602" s="241">
        <v>12.3</v>
      </c>
      <c r="H602" s="241">
        <v>13</v>
      </c>
      <c r="I602" s="241">
        <v>13.6</v>
      </c>
      <c r="J602" s="241">
        <v>13.3</v>
      </c>
      <c r="K602" s="241">
        <v>13</v>
      </c>
      <c r="L602" s="241">
        <v>12.5</v>
      </c>
      <c r="M602" s="241">
        <v>12.8</v>
      </c>
      <c r="N602" s="241">
        <v>13.2</v>
      </c>
      <c r="O602" s="241">
        <v>13.2</v>
      </c>
      <c r="P602" s="241">
        <v>12.9</v>
      </c>
      <c r="Q602" s="241">
        <v>12.4</v>
      </c>
      <c r="R602" s="241">
        <v>11.9</v>
      </c>
      <c r="S602" s="241">
        <v>11.7</v>
      </c>
      <c r="T602" s="241">
        <v>11.6</v>
      </c>
      <c r="U602" s="241">
        <v>11.5</v>
      </c>
      <c r="V602" s="241">
        <v>8.4</v>
      </c>
      <c r="W602" s="241">
        <v>5.7</v>
      </c>
      <c r="X602" s="241">
        <v>5.6</v>
      </c>
      <c r="Y602" s="241">
        <v>5.3</v>
      </c>
      <c r="Z602" s="235" t="str">
        <f t="shared" si="27"/>
        <v>Tuesday</v>
      </c>
      <c r="AA602" s="235" t="str">
        <f t="shared" si="28"/>
        <v>February</v>
      </c>
      <c r="AB602" s="235" t="s">
        <v>201</v>
      </c>
      <c r="AC602" s="242">
        <f t="shared" si="29"/>
        <v>11.341666666666669</v>
      </c>
      <c r="AD602" s="235">
        <f>VLOOKUP(A602,'[5]Daily LDZ Demand'!$A$5:$B$4752,2,FALSE)</f>
        <v>9.0210000000000008</v>
      </c>
    </row>
    <row r="603" spans="1:30" s="235" customFormat="1" x14ac:dyDescent="0.35">
      <c r="A603" s="240">
        <v>45329</v>
      </c>
      <c r="B603" s="241">
        <v>5.2</v>
      </c>
      <c r="C603" s="241">
        <v>5.3</v>
      </c>
      <c r="D603" s="241">
        <v>5.6</v>
      </c>
      <c r="E603" s="241">
        <v>5.6</v>
      </c>
      <c r="F603" s="241">
        <v>6</v>
      </c>
      <c r="G603" s="241">
        <v>6.1</v>
      </c>
      <c r="H603" s="241">
        <v>6.6</v>
      </c>
      <c r="I603" s="241">
        <v>6.4</v>
      </c>
      <c r="J603" s="241">
        <v>6.4</v>
      </c>
      <c r="K603" s="241">
        <v>6.6</v>
      </c>
      <c r="L603" s="241">
        <v>6.4</v>
      </c>
      <c r="M603" s="241">
        <v>6.2</v>
      </c>
      <c r="N603" s="241">
        <v>6.2</v>
      </c>
      <c r="O603" s="241">
        <v>6</v>
      </c>
      <c r="P603" s="241">
        <v>6</v>
      </c>
      <c r="Q603" s="241">
        <v>5.8</v>
      </c>
      <c r="R603" s="241">
        <v>5.6</v>
      </c>
      <c r="S603" s="241">
        <v>5.6</v>
      </c>
      <c r="T603" s="241">
        <v>5.7</v>
      </c>
      <c r="U603" s="241">
        <v>5.7</v>
      </c>
      <c r="V603" s="241">
        <v>6</v>
      </c>
      <c r="W603" s="241">
        <v>6.5</v>
      </c>
      <c r="X603" s="241">
        <v>7</v>
      </c>
      <c r="Y603" s="241">
        <v>7.4</v>
      </c>
      <c r="Z603" s="235" t="str">
        <f t="shared" si="27"/>
        <v>Wednesday</v>
      </c>
      <c r="AA603" s="235" t="str">
        <f t="shared" si="28"/>
        <v>February</v>
      </c>
      <c r="AB603" s="235" t="s">
        <v>201</v>
      </c>
      <c r="AC603" s="242">
        <f t="shared" si="29"/>
        <v>6.0791666666666666</v>
      </c>
      <c r="AD603" s="235">
        <f>VLOOKUP(A603,'[5]Daily LDZ Demand'!$A$5:$B$4752,2,FALSE)</f>
        <v>10.175000000000001</v>
      </c>
    </row>
    <row r="604" spans="1:30" s="235" customFormat="1" x14ac:dyDescent="0.35">
      <c r="A604" s="240">
        <v>45330</v>
      </c>
      <c r="B604" s="241">
        <v>7.9</v>
      </c>
      <c r="C604" s="241">
        <v>8.5</v>
      </c>
      <c r="D604" s="241">
        <v>9.7000000000000011</v>
      </c>
      <c r="E604" s="241">
        <v>11.5</v>
      </c>
      <c r="F604" s="241">
        <v>12.3</v>
      </c>
      <c r="G604" s="241">
        <v>13</v>
      </c>
      <c r="H604" s="241">
        <v>12.6</v>
      </c>
      <c r="I604" s="241">
        <v>12.3</v>
      </c>
      <c r="J604" s="241">
        <v>12.4</v>
      </c>
      <c r="K604" s="241">
        <v>12</v>
      </c>
      <c r="L604" s="241">
        <v>11.6</v>
      </c>
      <c r="M604" s="241">
        <v>11.3</v>
      </c>
      <c r="N604" s="241">
        <v>10.9</v>
      </c>
      <c r="O604" s="241">
        <v>10</v>
      </c>
      <c r="P604" s="241">
        <v>10.3</v>
      </c>
      <c r="Q604" s="241">
        <v>10.7</v>
      </c>
      <c r="R604" s="241">
        <v>11.4</v>
      </c>
      <c r="S604" s="241">
        <v>11.7</v>
      </c>
      <c r="T604" s="241">
        <v>11.5</v>
      </c>
      <c r="U604" s="241">
        <v>11.5</v>
      </c>
      <c r="V604" s="241">
        <v>11.4</v>
      </c>
      <c r="W604" s="241">
        <v>10.7</v>
      </c>
      <c r="X604" s="241">
        <v>10.6</v>
      </c>
      <c r="Y604" s="241">
        <v>11.1</v>
      </c>
      <c r="Z604" s="235" t="str">
        <f t="shared" si="27"/>
        <v>Thursday</v>
      </c>
      <c r="AA604" s="235" t="str">
        <f t="shared" si="28"/>
        <v>February</v>
      </c>
      <c r="AB604" s="235" t="s">
        <v>201</v>
      </c>
      <c r="AC604" s="242">
        <f t="shared" si="29"/>
        <v>11.120833333333332</v>
      </c>
      <c r="AD604" s="235">
        <f>VLOOKUP(A604,'[5]Daily LDZ Demand'!$A$5:$B$4752,2,FALSE)</f>
        <v>9.7759999999999998</v>
      </c>
    </row>
    <row r="605" spans="1:30" s="235" customFormat="1" x14ac:dyDescent="0.35">
      <c r="A605" s="240">
        <v>45331</v>
      </c>
      <c r="B605" s="241">
        <v>11</v>
      </c>
      <c r="C605" s="241">
        <v>11.3</v>
      </c>
      <c r="D605" s="241">
        <v>10.6</v>
      </c>
      <c r="E605" s="241">
        <v>11.6</v>
      </c>
      <c r="F605" s="241">
        <v>11.8</v>
      </c>
      <c r="G605" s="241">
        <v>13</v>
      </c>
      <c r="H605" s="241">
        <v>13.1</v>
      </c>
      <c r="I605" s="241">
        <v>11.9</v>
      </c>
      <c r="J605" s="241">
        <v>11.2</v>
      </c>
      <c r="K605" s="241">
        <v>11.5</v>
      </c>
      <c r="L605" s="241">
        <v>11.3</v>
      </c>
      <c r="M605" s="241">
        <v>10.8</v>
      </c>
      <c r="N605" s="241">
        <v>10.1</v>
      </c>
      <c r="O605" s="241">
        <v>10</v>
      </c>
      <c r="P605" s="241">
        <v>10.1</v>
      </c>
      <c r="Q605" s="241">
        <v>10</v>
      </c>
      <c r="R605" s="241">
        <v>9</v>
      </c>
      <c r="S605" s="241">
        <v>7.8</v>
      </c>
      <c r="T605" s="241">
        <v>6.6</v>
      </c>
      <c r="U605" s="241">
        <v>6</v>
      </c>
      <c r="V605" s="241">
        <v>6.7</v>
      </c>
      <c r="W605" s="241">
        <v>7.3</v>
      </c>
      <c r="X605" s="241">
        <v>7.5</v>
      </c>
      <c r="Y605" s="241">
        <v>7</v>
      </c>
      <c r="Z605" s="235" t="str">
        <f t="shared" si="27"/>
        <v>Friday</v>
      </c>
      <c r="AA605" s="235" t="str">
        <f t="shared" si="28"/>
        <v>February</v>
      </c>
      <c r="AB605" s="235" t="s">
        <v>201</v>
      </c>
      <c r="AC605" s="242">
        <f t="shared" si="29"/>
        <v>9.8833333333333346</v>
      </c>
      <c r="AD605" s="235">
        <f>VLOOKUP(A605,'[5]Daily LDZ Demand'!$A$5:$B$4752,2,FALSE)</f>
        <v>8.64</v>
      </c>
    </row>
    <row r="606" spans="1:30" s="235" customFormat="1" x14ac:dyDescent="0.35">
      <c r="A606" s="240">
        <v>45334</v>
      </c>
      <c r="B606" s="241">
        <v>2.7</v>
      </c>
      <c r="C606" s="241">
        <v>1.3</v>
      </c>
      <c r="D606" s="241">
        <v>0.5</v>
      </c>
      <c r="E606" s="241">
        <v>4</v>
      </c>
      <c r="F606" s="241">
        <v>6.5</v>
      </c>
      <c r="G606" s="241">
        <v>7.4</v>
      </c>
      <c r="H606" s="241">
        <v>8.7000000000000011</v>
      </c>
      <c r="I606" s="241">
        <v>9.6</v>
      </c>
      <c r="J606" s="241">
        <v>10</v>
      </c>
      <c r="K606" s="241">
        <v>9.1</v>
      </c>
      <c r="L606" s="241">
        <v>10.200000000000001</v>
      </c>
      <c r="M606" s="241">
        <v>8.5</v>
      </c>
      <c r="N606" s="241">
        <v>6.8</v>
      </c>
      <c r="O606" s="241">
        <v>4.5</v>
      </c>
      <c r="P606" s="241">
        <v>4.5</v>
      </c>
      <c r="Q606" s="241">
        <v>4.6000000000000005</v>
      </c>
      <c r="R606" s="241">
        <v>5.7</v>
      </c>
      <c r="S606" s="241">
        <v>5.6</v>
      </c>
      <c r="T606" s="241">
        <v>5.7</v>
      </c>
      <c r="U606" s="241">
        <v>5.3</v>
      </c>
      <c r="V606" s="241">
        <v>5.8</v>
      </c>
      <c r="W606" s="241">
        <v>5.8</v>
      </c>
      <c r="X606" s="241">
        <v>6</v>
      </c>
      <c r="Y606" s="241">
        <v>6.6</v>
      </c>
      <c r="Z606" s="235" t="str">
        <f t="shared" si="27"/>
        <v>Monday</v>
      </c>
      <c r="AA606" s="235" t="str">
        <f t="shared" si="28"/>
        <v>February</v>
      </c>
      <c r="AB606" s="235" t="s">
        <v>201</v>
      </c>
      <c r="AC606" s="242">
        <f t="shared" si="29"/>
        <v>6.0583333333333327</v>
      </c>
      <c r="AD606" s="235">
        <f>VLOOKUP(A606,'[5]Daily LDZ Demand'!$A$5:$B$4752,2,FALSE)</f>
        <v>10.193</v>
      </c>
    </row>
    <row r="607" spans="1:30" s="235" customFormat="1" x14ac:dyDescent="0.35">
      <c r="A607" s="240">
        <v>45335</v>
      </c>
      <c r="B607" s="241">
        <v>7</v>
      </c>
      <c r="C607" s="241">
        <v>6.9</v>
      </c>
      <c r="D607" s="241">
        <v>7</v>
      </c>
      <c r="E607" s="241">
        <v>8.1</v>
      </c>
      <c r="F607" s="241">
        <v>8.8000000000000007</v>
      </c>
      <c r="G607" s="241">
        <v>9.3000000000000007</v>
      </c>
      <c r="H607" s="241">
        <v>10.6</v>
      </c>
      <c r="I607" s="241">
        <v>10.9</v>
      </c>
      <c r="J607" s="241">
        <v>11.4</v>
      </c>
      <c r="K607" s="241">
        <v>12.2</v>
      </c>
      <c r="L607" s="241">
        <v>12.6</v>
      </c>
      <c r="M607" s="241">
        <v>12.9</v>
      </c>
      <c r="N607" s="241">
        <v>12.5</v>
      </c>
      <c r="O607" s="241">
        <v>12.3</v>
      </c>
      <c r="P607" s="241">
        <v>12.1</v>
      </c>
      <c r="Q607" s="241">
        <v>11.6</v>
      </c>
      <c r="R607" s="241">
        <v>12</v>
      </c>
      <c r="S607" s="241">
        <v>11.4</v>
      </c>
      <c r="T607" s="241">
        <v>11.2</v>
      </c>
      <c r="U607" s="241">
        <v>11.9</v>
      </c>
      <c r="V607" s="241">
        <v>12</v>
      </c>
      <c r="W607" s="241">
        <v>11.7</v>
      </c>
      <c r="X607" s="241">
        <v>11.5</v>
      </c>
      <c r="Y607" s="241">
        <v>11.8</v>
      </c>
      <c r="Z607" s="235" t="str">
        <f t="shared" si="27"/>
        <v>Tuesday</v>
      </c>
      <c r="AA607" s="235" t="str">
        <f t="shared" si="28"/>
        <v>February</v>
      </c>
      <c r="AB607" s="235" t="s">
        <v>201</v>
      </c>
      <c r="AC607" s="242">
        <f t="shared" si="29"/>
        <v>10.820833333333333</v>
      </c>
      <c r="AD607" s="235">
        <f>VLOOKUP(A607,'[5]Daily LDZ Demand'!$A$5:$B$4752,2,FALSE)</f>
        <v>10.012</v>
      </c>
    </row>
    <row r="608" spans="1:30" s="235" customFormat="1" x14ac:dyDescent="0.35">
      <c r="A608" s="240">
        <v>45336</v>
      </c>
      <c r="B608" s="241">
        <v>12.4</v>
      </c>
      <c r="C608" s="241">
        <v>12.1</v>
      </c>
      <c r="D608" s="241">
        <v>12</v>
      </c>
      <c r="E608" s="241">
        <v>12.6</v>
      </c>
      <c r="F608" s="241">
        <v>12.6</v>
      </c>
      <c r="G608" s="241">
        <v>13.5</v>
      </c>
      <c r="H608" s="241">
        <v>13</v>
      </c>
      <c r="I608" s="241">
        <v>14</v>
      </c>
      <c r="J608" s="241">
        <v>13.4</v>
      </c>
      <c r="K608" s="241">
        <v>13</v>
      </c>
      <c r="L608" s="241">
        <v>12.9</v>
      </c>
      <c r="M608" s="241">
        <v>12.6</v>
      </c>
      <c r="N608" s="241">
        <v>11.9</v>
      </c>
      <c r="O608" s="241">
        <v>12.3</v>
      </c>
      <c r="P608" s="241">
        <v>12.3</v>
      </c>
      <c r="Q608" s="241">
        <v>12.4</v>
      </c>
      <c r="R608" s="241">
        <v>12.5</v>
      </c>
      <c r="S608" s="241">
        <v>12.3</v>
      </c>
      <c r="T608" s="241">
        <v>12.3</v>
      </c>
      <c r="U608" s="241">
        <v>12.4</v>
      </c>
      <c r="V608" s="241">
        <v>12.7</v>
      </c>
      <c r="W608" s="241">
        <v>12.9</v>
      </c>
      <c r="X608" s="241">
        <v>13.1</v>
      </c>
      <c r="Y608" s="241">
        <v>13.2</v>
      </c>
      <c r="Z608" s="235" t="str">
        <f t="shared" si="27"/>
        <v>Wednesday</v>
      </c>
      <c r="AA608" s="235" t="str">
        <f t="shared" si="28"/>
        <v>February</v>
      </c>
      <c r="AB608" s="235" t="s">
        <v>201</v>
      </c>
      <c r="AC608" s="242">
        <f t="shared" si="29"/>
        <v>12.683333333333337</v>
      </c>
      <c r="AD608" s="235">
        <f>VLOOKUP(A608,'[5]Daily LDZ Demand'!$A$5:$B$4752,2,FALSE)</f>
        <v>8.0549999999999997</v>
      </c>
    </row>
    <row r="609" spans="1:30" s="235" customFormat="1" x14ac:dyDescent="0.35">
      <c r="A609" s="240">
        <v>45337</v>
      </c>
      <c r="B609" s="241">
        <v>12.9</v>
      </c>
      <c r="C609" s="241">
        <v>11.9</v>
      </c>
      <c r="D609" s="241">
        <v>12.3</v>
      </c>
      <c r="E609" s="241">
        <v>12.6</v>
      </c>
      <c r="F609" s="241">
        <v>13.5</v>
      </c>
      <c r="G609" s="241">
        <v>15.4</v>
      </c>
      <c r="H609" s="241">
        <v>15.2</v>
      </c>
      <c r="I609" s="241">
        <v>14.2</v>
      </c>
      <c r="J609" s="241">
        <v>14.3</v>
      </c>
      <c r="K609" s="241">
        <v>13.7</v>
      </c>
      <c r="L609" s="241">
        <v>12.6</v>
      </c>
      <c r="M609" s="241">
        <v>12.2</v>
      </c>
      <c r="N609" s="241">
        <v>12</v>
      </c>
      <c r="O609" s="241">
        <v>11.9</v>
      </c>
      <c r="P609" s="241">
        <v>11.7</v>
      </c>
      <c r="Q609" s="241">
        <v>11.3</v>
      </c>
      <c r="R609" s="241">
        <v>11</v>
      </c>
      <c r="S609" s="241">
        <v>10.6</v>
      </c>
      <c r="T609" s="241">
        <v>10.4</v>
      </c>
      <c r="U609" s="241">
        <v>10.3</v>
      </c>
      <c r="V609" s="241">
        <v>10.3</v>
      </c>
      <c r="W609" s="241">
        <v>9.4</v>
      </c>
      <c r="X609" s="241">
        <v>9.1</v>
      </c>
      <c r="Y609" s="241">
        <v>8.4</v>
      </c>
      <c r="Z609" s="235" t="str">
        <f t="shared" si="27"/>
        <v>Thursday</v>
      </c>
      <c r="AA609" s="235" t="str">
        <f t="shared" si="28"/>
        <v>February</v>
      </c>
      <c r="AB609" s="235" t="s">
        <v>201</v>
      </c>
      <c r="AC609" s="242">
        <f t="shared" si="29"/>
        <v>11.966666666666667</v>
      </c>
      <c r="AD609" s="235">
        <f>VLOOKUP(A609,'[5]Daily LDZ Demand'!$A$5:$B$4752,2,FALSE)</f>
        <v>7.0590000000000002</v>
      </c>
    </row>
    <row r="610" spans="1:30" s="235" customFormat="1" x14ac:dyDescent="0.35">
      <c r="A610" s="240">
        <v>45338</v>
      </c>
      <c r="B610" s="241">
        <v>8.1999999999999993</v>
      </c>
      <c r="C610" s="241">
        <v>8.5</v>
      </c>
      <c r="D610" s="241">
        <v>9.4</v>
      </c>
      <c r="E610" s="241">
        <v>10</v>
      </c>
      <c r="F610" s="241">
        <v>11</v>
      </c>
      <c r="G610" s="241">
        <v>10.4</v>
      </c>
      <c r="H610" s="241">
        <v>11.4</v>
      </c>
      <c r="I610" s="241">
        <v>11.4</v>
      </c>
      <c r="J610" s="241">
        <v>11.5</v>
      </c>
      <c r="K610" s="241">
        <v>11.6</v>
      </c>
      <c r="L610" s="241">
        <v>11.5</v>
      </c>
      <c r="M610" s="241">
        <v>11.3</v>
      </c>
      <c r="N610" s="241">
        <v>10.5</v>
      </c>
      <c r="O610" s="241">
        <v>8.7000000000000011</v>
      </c>
      <c r="P610" s="241">
        <v>8.1</v>
      </c>
      <c r="Q610" s="241">
        <v>6.1</v>
      </c>
      <c r="R610" s="241">
        <v>5.7</v>
      </c>
      <c r="S610" s="241">
        <v>5.4</v>
      </c>
      <c r="T610" s="241">
        <v>8.3000000000000007</v>
      </c>
      <c r="U610" s="241">
        <v>10.5</v>
      </c>
      <c r="V610" s="241">
        <v>10.4</v>
      </c>
      <c r="W610" s="241">
        <v>11.1</v>
      </c>
      <c r="X610" s="241">
        <v>11.2</v>
      </c>
      <c r="Y610" s="241">
        <v>11.4</v>
      </c>
      <c r="Z610" s="235" t="str">
        <f t="shared" si="27"/>
        <v>Friday</v>
      </c>
      <c r="AA610" s="235" t="str">
        <f t="shared" si="28"/>
        <v>February</v>
      </c>
      <c r="AB610" s="235" t="s">
        <v>201</v>
      </c>
      <c r="AC610" s="242">
        <f t="shared" si="29"/>
        <v>9.7333333333333325</v>
      </c>
      <c r="AD610" s="235">
        <f>VLOOKUP(A610,'[5]Daily LDZ Demand'!$A$5:$B$4752,2,FALSE)</f>
        <v>7.8280000000000003</v>
      </c>
    </row>
    <row r="611" spans="1:30" s="235" customFormat="1" x14ac:dyDescent="0.35">
      <c r="A611" s="240">
        <v>45341</v>
      </c>
      <c r="B611" s="241">
        <v>9.2000000000000011</v>
      </c>
      <c r="C611" s="241">
        <v>9.2000000000000011</v>
      </c>
      <c r="D611" s="241">
        <v>9.9</v>
      </c>
      <c r="E611" s="241">
        <v>9.6</v>
      </c>
      <c r="F611" s="241">
        <v>10.3</v>
      </c>
      <c r="G611" s="241">
        <v>10.9</v>
      </c>
      <c r="H611" s="241">
        <v>11.6</v>
      </c>
      <c r="I611" s="241">
        <v>11.6</v>
      </c>
      <c r="J611" s="241">
        <v>12.2</v>
      </c>
      <c r="K611" s="241">
        <v>11.8</v>
      </c>
      <c r="L611" s="241">
        <v>11.8</v>
      </c>
      <c r="M611" s="241">
        <v>10.5</v>
      </c>
      <c r="N611" s="241">
        <v>9.8000000000000007</v>
      </c>
      <c r="O611" s="241">
        <v>9.3000000000000007</v>
      </c>
      <c r="P611" s="241">
        <v>8.6</v>
      </c>
      <c r="Q611" s="241">
        <v>8.5</v>
      </c>
      <c r="R611" s="241">
        <v>8.1999999999999993</v>
      </c>
      <c r="S611" s="241">
        <v>7.5</v>
      </c>
      <c r="T611" s="241">
        <v>7.3</v>
      </c>
      <c r="U611" s="241">
        <v>7.2</v>
      </c>
      <c r="V611" s="241">
        <v>6.9</v>
      </c>
      <c r="W611" s="241">
        <v>6.6</v>
      </c>
      <c r="X611" s="241">
        <v>6.3</v>
      </c>
      <c r="Y611" s="241">
        <v>5.5</v>
      </c>
      <c r="Z611" s="235" t="str">
        <f t="shared" si="27"/>
        <v>Monday</v>
      </c>
      <c r="AA611" s="235" t="str">
        <f t="shared" si="28"/>
        <v>February</v>
      </c>
      <c r="AB611" s="235" t="s">
        <v>201</v>
      </c>
      <c r="AC611" s="242">
        <f t="shared" si="29"/>
        <v>9.1791666666666671</v>
      </c>
      <c r="AD611" s="235">
        <f>VLOOKUP(A611,'[5]Daily LDZ Demand'!$A$5:$B$4752,2,FALSE)</f>
        <v>8.1289999999999996</v>
      </c>
    </row>
    <row r="612" spans="1:30" s="235" customFormat="1" x14ac:dyDescent="0.35">
      <c r="A612" s="240">
        <v>45342</v>
      </c>
      <c r="B612" s="241">
        <v>4</v>
      </c>
      <c r="C612" s="241">
        <v>8</v>
      </c>
      <c r="D612" s="241">
        <v>9</v>
      </c>
      <c r="E612" s="241">
        <v>10</v>
      </c>
      <c r="F612" s="241">
        <v>11</v>
      </c>
      <c r="G612" s="241">
        <v>11</v>
      </c>
      <c r="H612" s="241">
        <v>13</v>
      </c>
      <c r="I612" s="241">
        <v>12</v>
      </c>
      <c r="J612" s="241">
        <v>11</v>
      </c>
      <c r="K612" s="241">
        <v>12.3</v>
      </c>
      <c r="L612" s="241">
        <v>11.7</v>
      </c>
      <c r="M612" s="241">
        <v>10.7</v>
      </c>
      <c r="N612" s="241">
        <v>10.200000000000001</v>
      </c>
      <c r="O612" s="241">
        <v>9.8000000000000007</v>
      </c>
      <c r="P612" s="241">
        <v>10</v>
      </c>
      <c r="Q612" s="241">
        <v>9.9</v>
      </c>
      <c r="R612" s="241">
        <v>10.1</v>
      </c>
      <c r="S612" s="241">
        <v>10.4</v>
      </c>
      <c r="T612" s="241">
        <v>10.200000000000001</v>
      </c>
      <c r="U612" s="241">
        <v>9.9</v>
      </c>
      <c r="V612" s="241">
        <v>9.8000000000000007</v>
      </c>
      <c r="W612" s="241">
        <v>9.8000000000000007</v>
      </c>
      <c r="X612" s="241">
        <v>10</v>
      </c>
      <c r="Y612" s="241">
        <v>9.7000000000000011</v>
      </c>
      <c r="Z612" s="235" t="str">
        <f t="shared" si="27"/>
        <v>Tuesday</v>
      </c>
      <c r="AA612" s="235" t="str">
        <f t="shared" si="28"/>
        <v>February</v>
      </c>
      <c r="AB612" s="235" t="s">
        <v>201</v>
      </c>
      <c r="AC612" s="242">
        <f t="shared" si="29"/>
        <v>10.145833333333334</v>
      </c>
      <c r="AD612" s="235">
        <f>VLOOKUP(A612,'[5]Daily LDZ Demand'!$A$5:$B$4752,2,FALSE)</f>
        <v>8.6050000000000004</v>
      </c>
    </row>
    <row r="613" spans="1:30" s="235" customFormat="1" x14ac:dyDescent="0.35">
      <c r="A613" s="240">
        <v>45343</v>
      </c>
      <c r="B613" s="241">
        <v>9.8000000000000007</v>
      </c>
      <c r="C613" s="241">
        <v>9.9</v>
      </c>
      <c r="D613" s="241">
        <v>9.8000000000000007</v>
      </c>
      <c r="E613" s="241">
        <v>9.9</v>
      </c>
      <c r="F613" s="241">
        <v>10</v>
      </c>
      <c r="G613" s="241">
        <v>10.4</v>
      </c>
      <c r="H613" s="241">
        <v>10.9</v>
      </c>
      <c r="I613" s="241">
        <v>11.7</v>
      </c>
      <c r="J613" s="241">
        <v>12.7</v>
      </c>
      <c r="K613" s="241">
        <v>13</v>
      </c>
      <c r="L613" s="241">
        <v>12.3</v>
      </c>
      <c r="M613" s="241">
        <v>11.7</v>
      </c>
      <c r="N613" s="241">
        <v>11.4</v>
      </c>
      <c r="O613" s="241">
        <v>10.8</v>
      </c>
      <c r="P613" s="241">
        <v>10.5</v>
      </c>
      <c r="Q613" s="241">
        <v>10.8</v>
      </c>
      <c r="R613" s="241">
        <v>10.1</v>
      </c>
      <c r="S613" s="241">
        <v>8.9</v>
      </c>
      <c r="T613" s="241">
        <v>8.6</v>
      </c>
      <c r="U613" s="241">
        <v>9.2000000000000011</v>
      </c>
      <c r="V613" s="241">
        <v>9.7000000000000011</v>
      </c>
      <c r="W613" s="241">
        <v>9.7000000000000011</v>
      </c>
      <c r="X613" s="241">
        <v>10.3</v>
      </c>
      <c r="Y613" s="241">
        <v>10.5</v>
      </c>
      <c r="Z613" s="235" t="str">
        <f t="shared" si="27"/>
        <v>Wednesday</v>
      </c>
      <c r="AA613" s="235" t="str">
        <f t="shared" si="28"/>
        <v>February</v>
      </c>
      <c r="AB613" s="235" t="s">
        <v>201</v>
      </c>
      <c r="AC613" s="242">
        <f t="shared" si="29"/>
        <v>10.525</v>
      </c>
      <c r="AD613" s="235">
        <f>VLOOKUP(A613,'[5]Daily LDZ Demand'!$A$5:$B$4752,2,FALSE)</f>
        <v>9.0220000000000002</v>
      </c>
    </row>
    <row r="614" spans="1:30" s="235" customFormat="1" x14ac:dyDescent="0.35">
      <c r="A614" s="240">
        <v>45344</v>
      </c>
      <c r="B614" s="241">
        <v>10.7</v>
      </c>
      <c r="C614" s="241">
        <v>10.8</v>
      </c>
      <c r="D614" s="241">
        <v>11.4</v>
      </c>
      <c r="E614" s="241">
        <v>7.2</v>
      </c>
      <c r="F614" s="241">
        <v>7.1</v>
      </c>
      <c r="G614" s="241">
        <v>7.2</v>
      </c>
      <c r="H614" s="241">
        <v>7.5</v>
      </c>
      <c r="I614" s="241">
        <v>6.5</v>
      </c>
      <c r="J614" s="241">
        <v>5.9</v>
      </c>
      <c r="K614" s="241">
        <v>5.4</v>
      </c>
      <c r="L614" s="241">
        <v>7.3</v>
      </c>
      <c r="M614" s="241">
        <v>6.7</v>
      </c>
      <c r="N614" s="241">
        <v>5.9</v>
      </c>
      <c r="O614" s="241">
        <v>5.3</v>
      </c>
      <c r="P614" s="241">
        <v>3.8</v>
      </c>
      <c r="Q614" s="241">
        <v>4.9000000000000004</v>
      </c>
      <c r="R614" s="241">
        <v>3.9</v>
      </c>
      <c r="S614" s="241">
        <v>4.2</v>
      </c>
      <c r="T614" s="241">
        <v>5.3</v>
      </c>
      <c r="U614" s="241">
        <v>5.9</v>
      </c>
      <c r="V614" s="241">
        <v>6</v>
      </c>
      <c r="W614" s="241">
        <v>5.7</v>
      </c>
      <c r="X614" s="241">
        <v>5.3</v>
      </c>
      <c r="Y614" s="241">
        <v>5.3</v>
      </c>
      <c r="Z614" s="235" t="str">
        <f t="shared" si="27"/>
        <v>Thursday</v>
      </c>
      <c r="AA614" s="235" t="str">
        <f t="shared" si="28"/>
        <v>February</v>
      </c>
      <c r="AB614" s="235" t="s">
        <v>201</v>
      </c>
      <c r="AC614" s="242">
        <f t="shared" si="29"/>
        <v>6.4666666666666686</v>
      </c>
      <c r="AD614" s="235">
        <f>VLOOKUP(A614,'[5]Daily LDZ Demand'!$A$5:$B$4752,2,FALSE)</f>
        <v>10.707000000000001</v>
      </c>
    </row>
    <row r="615" spans="1:30" s="235" customFormat="1" x14ac:dyDescent="0.35">
      <c r="A615" s="240">
        <v>45345</v>
      </c>
      <c r="B615" s="241">
        <v>4.2</v>
      </c>
      <c r="C615" s="241">
        <v>4.8</v>
      </c>
      <c r="D615" s="241">
        <v>5.2</v>
      </c>
      <c r="E615" s="241">
        <v>5.2</v>
      </c>
      <c r="F615" s="241">
        <v>6</v>
      </c>
      <c r="G615" s="241">
        <v>7.1</v>
      </c>
      <c r="H615" s="241">
        <v>6.8</v>
      </c>
      <c r="I615" s="241">
        <v>7.3</v>
      </c>
      <c r="J615" s="241">
        <v>6.9</v>
      </c>
      <c r="K615" s="241">
        <v>6.9</v>
      </c>
      <c r="L615" s="241">
        <v>5.2</v>
      </c>
      <c r="M615" s="241">
        <v>5.2</v>
      </c>
      <c r="N615" s="241">
        <v>3.2</v>
      </c>
      <c r="O615" s="241">
        <v>2.2000000000000002</v>
      </c>
      <c r="P615" s="241">
        <v>2.7</v>
      </c>
      <c r="Q615" s="241">
        <v>2.5</v>
      </c>
      <c r="R615" s="241">
        <v>2.2000000000000002</v>
      </c>
      <c r="S615" s="241">
        <v>1.9</v>
      </c>
      <c r="T615" s="241">
        <v>1.9</v>
      </c>
      <c r="U615" s="241">
        <v>1.4</v>
      </c>
      <c r="V615" s="241">
        <v>-0.9</v>
      </c>
      <c r="W615" s="241">
        <v>-0.9</v>
      </c>
      <c r="X615" s="241">
        <v>0.1</v>
      </c>
      <c r="Y615" s="241">
        <v>0.1</v>
      </c>
      <c r="Z615" s="235" t="str">
        <f t="shared" si="27"/>
        <v>Friday</v>
      </c>
      <c r="AA615" s="235" t="str">
        <f t="shared" si="28"/>
        <v>February</v>
      </c>
      <c r="AB615" s="235" t="s">
        <v>201</v>
      </c>
      <c r="AC615" s="242">
        <f t="shared" si="29"/>
        <v>3.6333333333333333</v>
      </c>
      <c r="AD615" s="235">
        <f>VLOOKUP(A615,'[5]Daily LDZ Demand'!$A$5:$B$4752,2,FALSE)</f>
        <v>11.692</v>
      </c>
    </row>
    <row r="616" spans="1:30" s="235" customFormat="1" x14ac:dyDescent="0.35">
      <c r="A616" s="240">
        <v>45348</v>
      </c>
      <c r="B616" s="241">
        <v>5</v>
      </c>
      <c r="C616" s="241">
        <v>6</v>
      </c>
      <c r="D616" s="241">
        <v>6</v>
      </c>
      <c r="E616" s="241">
        <v>6</v>
      </c>
      <c r="F616" s="241">
        <v>6</v>
      </c>
      <c r="G616" s="241">
        <v>7</v>
      </c>
      <c r="H616" s="241">
        <v>7</v>
      </c>
      <c r="I616" s="241">
        <v>8.1999999999999993</v>
      </c>
      <c r="J616" s="241">
        <v>8.5</v>
      </c>
      <c r="K616" s="241">
        <v>9.4</v>
      </c>
      <c r="L616" s="241">
        <v>8.9</v>
      </c>
      <c r="M616" s="241">
        <v>7.9</v>
      </c>
      <c r="N616" s="241">
        <v>6.9</v>
      </c>
      <c r="O616" s="241">
        <v>6.5</v>
      </c>
      <c r="P616" s="241">
        <v>5.7</v>
      </c>
      <c r="Q616" s="241">
        <v>4.9000000000000004</v>
      </c>
      <c r="R616" s="241">
        <v>4.9000000000000004</v>
      </c>
      <c r="S616" s="241">
        <v>4.6000000000000005</v>
      </c>
      <c r="T616" s="241">
        <v>1.1000000000000001</v>
      </c>
      <c r="U616" s="241">
        <v>1.9</v>
      </c>
      <c r="V616" s="241">
        <v>1</v>
      </c>
      <c r="W616" s="241">
        <v>-0.1</v>
      </c>
      <c r="X616" s="241">
        <v>-0.7</v>
      </c>
      <c r="Y616" s="241">
        <v>-1.8</v>
      </c>
      <c r="Z616" s="235" t="str">
        <f t="shared" si="27"/>
        <v>Monday</v>
      </c>
      <c r="AA616" s="235" t="str">
        <f t="shared" si="28"/>
        <v>February</v>
      </c>
      <c r="AB616" s="235" t="s">
        <v>201</v>
      </c>
      <c r="AC616" s="242">
        <f t="shared" si="29"/>
        <v>5.033333333333335</v>
      </c>
      <c r="AD616" s="235">
        <f>VLOOKUP(A616,'[5]Daily LDZ Demand'!$A$5:$B$4752,2,FALSE)</f>
        <v>12.106999999999999</v>
      </c>
    </row>
    <row r="617" spans="1:30" s="235" customFormat="1" x14ac:dyDescent="0.35">
      <c r="A617" s="240">
        <v>45349</v>
      </c>
      <c r="B617" s="241">
        <v>-0.7</v>
      </c>
      <c r="C617" s="241">
        <v>-1.3</v>
      </c>
      <c r="D617" s="241">
        <v>-0.8</v>
      </c>
      <c r="E617" s="241">
        <v>1.3</v>
      </c>
      <c r="F617" s="241">
        <v>4.0999999999999996</v>
      </c>
      <c r="G617" s="241">
        <v>6.4</v>
      </c>
      <c r="H617" s="241">
        <v>7</v>
      </c>
      <c r="I617" s="241">
        <v>8</v>
      </c>
      <c r="J617" s="241">
        <v>8.6</v>
      </c>
      <c r="K617" s="241">
        <v>8.9</v>
      </c>
      <c r="L617" s="241">
        <v>9.2000000000000011</v>
      </c>
      <c r="M617" s="241">
        <v>9</v>
      </c>
      <c r="N617" s="241">
        <v>8</v>
      </c>
      <c r="O617" s="241">
        <v>8.3000000000000007</v>
      </c>
      <c r="P617" s="241">
        <v>8.7000000000000011</v>
      </c>
      <c r="Q617" s="241">
        <v>8.6</v>
      </c>
      <c r="R617" s="241">
        <v>7.6</v>
      </c>
      <c r="S617" s="241">
        <v>7.5</v>
      </c>
      <c r="T617" s="241">
        <v>6.3</v>
      </c>
      <c r="U617" s="241">
        <v>5.3</v>
      </c>
      <c r="V617" s="241">
        <v>5.2</v>
      </c>
      <c r="W617" s="241">
        <v>5.5</v>
      </c>
      <c r="X617" s="241">
        <v>4.4000000000000004</v>
      </c>
      <c r="Y617" s="241">
        <v>4.4000000000000004</v>
      </c>
      <c r="Z617" s="235" t="str">
        <f t="shared" si="27"/>
        <v>Tuesday</v>
      </c>
      <c r="AA617" s="235" t="str">
        <f t="shared" si="28"/>
        <v>February</v>
      </c>
      <c r="AB617" s="235" t="s">
        <v>201</v>
      </c>
      <c r="AC617" s="242">
        <f t="shared" si="29"/>
        <v>5.8125</v>
      </c>
      <c r="AD617" s="235">
        <f>VLOOKUP(A617,'[5]Daily LDZ Demand'!$A$5:$B$4752,2,FALSE)</f>
        <v>11.926</v>
      </c>
    </row>
    <row r="618" spans="1:30" s="235" customFormat="1" x14ac:dyDescent="0.35">
      <c r="A618" s="240">
        <v>45350</v>
      </c>
      <c r="B618" s="241">
        <v>4.8</v>
      </c>
      <c r="C618" s="241">
        <v>4.3</v>
      </c>
      <c r="D618" s="241">
        <v>5.1000000000000005</v>
      </c>
      <c r="E618" s="241">
        <v>7.4</v>
      </c>
      <c r="F618" s="241">
        <v>8.4</v>
      </c>
      <c r="G618" s="241">
        <v>8.7000000000000011</v>
      </c>
      <c r="H618" s="241">
        <v>9.6</v>
      </c>
      <c r="I618" s="241">
        <v>10.3</v>
      </c>
      <c r="J618" s="241">
        <v>11.5</v>
      </c>
      <c r="K618" s="241">
        <v>11.4</v>
      </c>
      <c r="L618" s="241">
        <v>11.4</v>
      </c>
      <c r="M618" s="241">
        <v>11.3</v>
      </c>
      <c r="N618" s="241">
        <v>11.3</v>
      </c>
      <c r="O618" s="241">
        <v>11.2</v>
      </c>
      <c r="P618" s="241">
        <v>11.2</v>
      </c>
      <c r="Q618" s="241">
        <v>11</v>
      </c>
      <c r="R618" s="241">
        <v>11</v>
      </c>
      <c r="S618" s="241">
        <v>10.5</v>
      </c>
      <c r="T618" s="241">
        <v>3</v>
      </c>
      <c r="U618" s="241">
        <v>10.6</v>
      </c>
      <c r="V618" s="241">
        <v>10.9</v>
      </c>
      <c r="W618" s="241">
        <v>10.8</v>
      </c>
      <c r="X618" s="241">
        <v>11</v>
      </c>
      <c r="Y618" s="241">
        <v>10.7</v>
      </c>
      <c r="Z618" s="235" t="str">
        <f t="shared" si="27"/>
        <v>Wednesday</v>
      </c>
      <c r="AA618" s="235" t="str">
        <f t="shared" si="28"/>
        <v>February</v>
      </c>
      <c r="AB618" s="235" t="s">
        <v>201</v>
      </c>
      <c r="AC618" s="242">
        <f t="shared" si="29"/>
        <v>9.4749999999999996</v>
      </c>
      <c r="AD618" s="235">
        <f>VLOOKUP(A618,'[5]Daily LDZ Demand'!$A$5:$B$4752,2,FALSE)</f>
        <v>10.263999999999999</v>
      </c>
    </row>
    <row r="619" spans="1:30" s="235" customFormat="1" x14ac:dyDescent="0.35">
      <c r="A619" s="240">
        <v>45351</v>
      </c>
      <c r="B619" s="241">
        <v>8.3000000000000007</v>
      </c>
      <c r="C619" s="241">
        <v>8</v>
      </c>
      <c r="D619" s="241">
        <v>8.1</v>
      </c>
      <c r="E619" s="241">
        <v>9</v>
      </c>
      <c r="F619" s="241">
        <v>9.1</v>
      </c>
      <c r="G619" s="241">
        <v>9.6</v>
      </c>
      <c r="H619" s="241">
        <v>9.4</v>
      </c>
      <c r="I619" s="241">
        <v>9</v>
      </c>
      <c r="J619" s="241">
        <v>9</v>
      </c>
      <c r="K619" s="241">
        <v>8.9</v>
      </c>
      <c r="L619" s="241">
        <v>8.7000000000000011</v>
      </c>
      <c r="M619" s="241">
        <v>8.4</v>
      </c>
      <c r="N619" s="241">
        <v>6.5</v>
      </c>
      <c r="O619" s="241">
        <v>5.5</v>
      </c>
      <c r="P619" s="241">
        <v>5.9</v>
      </c>
      <c r="Q619" s="241">
        <v>4.7</v>
      </c>
      <c r="R619" s="241">
        <v>3.2</v>
      </c>
      <c r="S619" s="241">
        <v>2.9</v>
      </c>
      <c r="T619" s="241">
        <v>3.4</v>
      </c>
      <c r="U619" s="241">
        <v>3.3</v>
      </c>
      <c r="V619" s="241">
        <v>3.6</v>
      </c>
      <c r="W619" s="241">
        <v>6.6</v>
      </c>
      <c r="X619" s="241">
        <v>6.2</v>
      </c>
      <c r="Y619" s="241">
        <v>5.8</v>
      </c>
      <c r="Z619" s="235" t="str">
        <f t="shared" si="27"/>
        <v>Thursday</v>
      </c>
      <c r="AA619" s="235" t="str">
        <f t="shared" si="28"/>
        <v>February</v>
      </c>
      <c r="AB619" s="235" t="s">
        <v>201</v>
      </c>
      <c r="AC619" s="242">
        <f t="shared" si="29"/>
        <v>6.7958333333333343</v>
      </c>
      <c r="AD619" s="235">
        <f>VLOOKUP(A619,'[5]Daily LDZ Demand'!$A$5:$B$4752,2,FALSE)</f>
        <v>10.01</v>
      </c>
    </row>
    <row r="620" spans="1:30" s="235" customFormat="1" x14ac:dyDescent="0.35">
      <c r="A620" s="240">
        <v>45352</v>
      </c>
      <c r="B620" s="241">
        <v>6.6</v>
      </c>
      <c r="C620" s="241">
        <v>5.1000000000000005</v>
      </c>
      <c r="D620" s="241">
        <v>4.7</v>
      </c>
      <c r="E620" s="241">
        <v>3.7</v>
      </c>
      <c r="F620" s="241">
        <v>5.4</v>
      </c>
      <c r="G620" s="241">
        <v>6.4</v>
      </c>
      <c r="H620" s="241">
        <v>8.1</v>
      </c>
      <c r="I620" s="241">
        <v>7.7</v>
      </c>
      <c r="J620" s="241">
        <v>8.1</v>
      </c>
      <c r="K620" s="241">
        <v>5.1000000000000005</v>
      </c>
      <c r="L620" s="241">
        <v>6.2</v>
      </c>
      <c r="M620" s="241">
        <v>6</v>
      </c>
      <c r="N620" s="241">
        <v>5.2</v>
      </c>
      <c r="O620" s="241">
        <v>4.4000000000000004</v>
      </c>
      <c r="P620" s="241">
        <v>3.2</v>
      </c>
      <c r="Q620" s="241">
        <v>4.4000000000000004</v>
      </c>
      <c r="R620" s="241">
        <v>3.9</v>
      </c>
      <c r="S620" s="241">
        <v>3.7</v>
      </c>
      <c r="T620" s="241">
        <v>3.9</v>
      </c>
      <c r="U620" s="241">
        <v>3</v>
      </c>
      <c r="V620" s="241">
        <v>3</v>
      </c>
      <c r="W620" s="241">
        <v>2.8</v>
      </c>
      <c r="X620" s="241">
        <v>2</v>
      </c>
      <c r="Y620" s="241">
        <v>1.8</v>
      </c>
      <c r="Z620" s="235" t="str">
        <f t="shared" si="27"/>
        <v>Friday</v>
      </c>
      <c r="AA620" s="235" t="str">
        <f t="shared" si="28"/>
        <v>March</v>
      </c>
      <c r="AB620" s="235" t="s">
        <v>201</v>
      </c>
      <c r="AC620" s="242">
        <f t="shared" si="29"/>
        <v>4.7666666666666684</v>
      </c>
      <c r="AD620" s="235">
        <f>VLOOKUP(A620,'[5]Daily LDZ Demand'!$A$5:$B$4752,2,FALSE)</f>
        <v>11.625</v>
      </c>
    </row>
    <row r="621" spans="1:30" s="235" customFormat="1" x14ac:dyDescent="0.35">
      <c r="A621" s="240">
        <v>45355</v>
      </c>
      <c r="B621" s="241">
        <v>1</v>
      </c>
      <c r="C621" s="241">
        <v>1</v>
      </c>
      <c r="D621" s="241">
        <v>5</v>
      </c>
      <c r="E621" s="241">
        <v>7</v>
      </c>
      <c r="F621" s="241">
        <v>8</v>
      </c>
      <c r="G621" s="241">
        <v>9</v>
      </c>
      <c r="H621" s="241">
        <v>9</v>
      </c>
      <c r="I621" s="241">
        <v>9</v>
      </c>
      <c r="J621" s="241">
        <v>8</v>
      </c>
      <c r="K621" s="241">
        <v>8</v>
      </c>
      <c r="L621" s="241">
        <v>7</v>
      </c>
      <c r="M621" s="241">
        <v>7</v>
      </c>
      <c r="N621" s="241">
        <v>7.3</v>
      </c>
      <c r="O621" s="241">
        <v>8.3000000000000007</v>
      </c>
      <c r="P621" s="241">
        <v>7.8</v>
      </c>
      <c r="Q621" s="241">
        <v>6.7</v>
      </c>
      <c r="R621" s="241">
        <v>6.4</v>
      </c>
      <c r="S621" s="241">
        <v>4.6000000000000005</v>
      </c>
      <c r="T621" s="241">
        <v>4.6000000000000005</v>
      </c>
      <c r="U621" s="241">
        <v>3.2</v>
      </c>
      <c r="V621" s="241">
        <v>2.9</v>
      </c>
      <c r="W621" s="241">
        <v>4.8</v>
      </c>
      <c r="X621" s="241">
        <v>5</v>
      </c>
      <c r="Y621" s="241">
        <v>4.8</v>
      </c>
      <c r="Z621" s="235" t="str">
        <f t="shared" si="27"/>
        <v>Monday</v>
      </c>
      <c r="AA621" s="235" t="str">
        <f t="shared" si="28"/>
        <v>March</v>
      </c>
      <c r="AB621" s="235" t="s">
        <v>201</v>
      </c>
      <c r="AC621" s="242">
        <f t="shared" si="29"/>
        <v>6.0583333333333336</v>
      </c>
      <c r="AD621" s="235">
        <f>VLOOKUP(A621,'[5]Daily LDZ Demand'!$A$5:$B$4752,2,FALSE)</f>
        <v>12.021000000000001</v>
      </c>
    </row>
    <row r="622" spans="1:30" s="235" customFormat="1" x14ac:dyDescent="0.35">
      <c r="A622" s="240">
        <v>45356</v>
      </c>
      <c r="B622" s="241">
        <v>4.5</v>
      </c>
      <c r="C622" s="241">
        <v>4.7</v>
      </c>
      <c r="D622" s="241">
        <v>5.1000000000000005</v>
      </c>
      <c r="E622" s="241">
        <v>5.5</v>
      </c>
      <c r="F622" s="241">
        <v>5.7</v>
      </c>
      <c r="G622" s="241">
        <v>6.4</v>
      </c>
      <c r="H622" s="241">
        <v>7.2</v>
      </c>
      <c r="I622" s="241">
        <v>8.6</v>
      </c>
      <c r="J622" s="241">
        <v>9.7000000000000011</v>
      </c>
      <c r="K622" s="241">
        <v>11.2</v>
      </c>
      <c r="L622" s="241">
        <v>10.7</v>
      </c>
      <c r="M622" s="241">
        <v>10.200000000000001</v>
      </c>
      <c r="N622" s="241">
        <v>8.6</v>
      </c>
      <c r="O622" s="241">
        <v>6.4</v>
      </c>
      <c r="P622" s="241">
        <v>4.5</v>
      </c>
      <c r="Q622" s="241">
        <v>2.8</v>
      </c>
      <c r="R622" s="241">
        <v>1.2</v>
      </c>
      <c r="S622" s="241">
        <v>1.3</v>
      </c>
      <c r="T622" s="241">
        <v>0.5</v>
      </c>
      <c r="U622" s="241">
        <v>0.1</v>
      </c>
      <c r="V622" s="241">
        <v>-0.2</v>
      </c>
      <c r="W622" s="241">
        <v>-0.7</v>
      </c>
      <c r="X622" s="241">
        <v>-1.1000000000000001</v>
      </c>
      <c r="Y622" s="241">
        <v>-1.6</v>
      </c>
      <c r="Z622" s="235" t="str">
        <f t="shared" si="27"/>
        <v>Tuesday</v>
      </c>
      <c r="AA622" s="235" t="str">
        <f t="shared" si="28"/>
        <v>March</v>
      </c>
      <c r="AB622" s="235" t="s">
        <v>201</v>
      </c>
      <c r="AC622" s="242">
        <f t="shared" si="29"/>
        <v>4.6375000000000002</v>
      </c>
      <c r="AD622" s="235">
        <f>VLOOKUP(A622,'[5]Daily LDZ Demand'!$A$5:$B$4752,2,FALSE)</f>
        <v>10.384</v>
      </c>
    </row>
    <row r="623" spans="1:30" s="235" customFormat="1" x14ac:dyDescent="0.35">
      <c r="A623" s="240">
        <v>45357</v>
      </c>
      <c r="B623" s="241">
        <v>-1.3</v>
      </c>
      <c r="C623" s="241">
        <v>-2</v>
      </c>
      <c r="D623" s="241">
        <v>0.1</v>
      </c>
      <c r="E623" s="241">
        <v>3.2</v>
      </c>
      <c r="F623" s="241">
        <v>7.4</v>
      </c>
      <c r="G623" s="241">
        <v>9.7000000000000011</v>
      </c>
      <c r="H623" s="241">
        <v>11.1</v>
      </c>
      <c r="I623" s="241">
        <v>11.3</v>
      </c>
      <c r="J623" s="241">
        <v>11.8</v>
      </c>
      <c r="K623" s="241">
        <v>11.8</v>
      </c>
      <c r="L623" s="241">
        <v>10.6</v>
      </c>
      <c r="M623" s="241">
        <v>10.200000000000001</v>
      </c>
      <c r="N623" s="241">
        <v>7.5</v>
      </c>
      <c r="O623" s="241">
        <v>6</v>
      </c>
      <c r="P623" s="241">
        <v>5.3</v>
      </c>
      <c r="Q623" s="241">
        <v>4.0999999999999996</v>
      </c>
      <c r="R623" s="241">
        <v>4.5</v>
      </c>
      <c r="S623" s="241">
        <v>5.7</v>
      </c>
      <c r="T623" s="241">
        <v>6.1</v>
      </c>
      <c r="U623" s="241">
        <v>5.7</v>
      </c>
      <c r="V623" s="241">
        <v>6.5</v>
      </c>
      <c r="W623" s="241">
        <v>6.3</v>
      </c>
      <c r="X623" s="241">
        <v>4.6000000000000005</v>
      </c>
      <c r="Y623" s="241">
        <v>5.4</v>
      </c>
      <c r="Z623" s="235" t="str">
        <f t="shared" si="27"/>
        <v>Wednesday</v>
      </c>
      <c r="AA623" s="235" t="str">
        <f t="shared" si="28"/>
        <v>March</v>
      </c>
      <c r="AB623" s="235" t="s">
        <v>201</v>
      </c>
      <c r="AC623" s="242">
        <f t="shared" si="29"/>
        <v>6.3166666666666664</v>
      </c>
      <c r="AD623" s="235">
        <f>VLOOKUP(A623,'[5]Daily LDZ Demand'!$A$5:$B$4752,2,FALSE)</f>
        <v>10.244999999999999</v>
      </c>
    </row>
    <row r="624" spans="1:30" s="235" customFormat="1" x14ac:dyDescent="0.35">
      <c r="A624" s="240">
        <v>45358</v>
      </c>
      <c r="B624" s="241">
        <v>3.9</v>
      </c>
      <c r="C624" s="241">
        <v>3.8</v>
      </c>
      <c r="D624" s="241">
        <v>4.6000000000000005</v>
      </c>
      <c r="E624" s="241">
        <v>5.2</v>
      </c>
      <c r="F624" s="241">
        <v>7.3</v>
      </c>
      <c r="G624" s="241">
        <v>8.1</v>
      </c>
      <c r="H624" s="241">
        <v>9.9</v>
      </c>
      <c r="I624" s="241">
        <v>9.8000000000000007</v>
      </c>
      <c r="J624" s="241">
        <v>10.7</v>
      </c>
      <c r="K624" s="241">
        <v>11.5</v>
      </c>
      <c r="L624" s="241">
        <v>11</v>
      </c>
      <c r="M624" s="241">
        <v>10.200000000000001</v>
      </c>
      <c r="N624" s="241">
        <v>9</v>
      </c>
      <c r="O624" s="241">
        <v>8.5</v>
      </c>
      <c r="P624" s="241">
        <v>7.4</v>
      </c>
      <c r="Q624" s="241">
        <v>6.6</v>
      </c>
      <c r="R624" s="241">
        <v>5.8</v>
      </c>
      <c r="S624" s="241">
        <v>5.1000000000000005</v>
      </c>
      <c r="T624" s="241">
        <v>4.9000000000000004</v>
      </c>
      <c r="U624" s="241">
        <v>4.6000000000000005</v>
      </c>
      <c r="V624" s="241">
        <v>4.8</v>
      </c>
      <c r="W624" s="241">
        <v>4.4000000000000004</v>
      </c>
      <c r="X624" s="241">
        <v>4.4000000000000004</v>
      </c>
      <c r="Y624" s="241">
        <v>4.2</v>
      </c>
      <c r="Z624" s="235" t="str">
        <f t="shared" si="27"/>
        <v>Thursday</v>
      </c>
      <c r="AA624" s="235" t="str">
        <f t="shared" si="28"/>
        <v>March</v>
      </c>
      <c r="AB624" s="235" t="s">
        <v>201</v>
      </c>
      <c r="AC624" s="242">
        <f t="shared" si="29"/>
        <v>6.9041666666666677</v>
      </c>
      <c r="AD624" s="235">
        <f>VLOOKUP(A624,'[5]Daily LDZ Demand'!$A$5:$B$4752,2,FALSE)</f>
        <v>10.381</v>
      </c>
    </row>
    <row r="625" spans="1:30" s="235" customFormat="1" x14ac:dyDescent="0.35">
      <c r="A625" s="240">
        <v>45359</v>
      </c>
      <c r="B625" s="241">
        <v>4.2</v>
      </c>
      <c r="C625" s="241">
        <v>4.3</v>
      </c>
      <c r="D625" s="241">
        <v>4.7</v>
      </c>
      <c r="E625" s="241">
        <v>5.5</v>
      </c>
      <c r="F625" s="241">
        <v>6.7</v>
      </c>
      <c r="G625" s="241">
        <v>8</v>
      </c>
      <c r="H625" s="241">
        <v>8.9</v>
      </c>
      <c r="I625" s="241">
        <v>10.7</v>
      </c>
      <c r="J625" s="241">
        <v>10.7</v>
      </c>
      <c r="K625" s="241">
        <v>11.6</v>
      </c>
      <c r="L625" s="241">
        <v>11.2</v>
      </c>
      <c r="M625" s="241">
        <v>9.9</v>
      </c>
      <c r="N625" s="241">
        <v>8.7000000000000011</v>
      </c>
      <c r="O625" s="241">
        <v>7.5</v>
      </c>
      <c r="P625" s="241">
        <v>6.5</v>
      </c>
      <c r="Q625" s="241">
        <v>6.7</v>
      </c>
      <c r="R625" s="241">
        <v>6.3</v>
      </c>
      <c r="S625" s="241">
        <v>6.2</v>
      </c>
      <c r="T625" s="241">
        <v>6.2</v>
      </c>
      <c r="U625" s="241">
        <v>6.9</v>
      </c>
      <c r="V625" s="241">
        <v>6.5</v>
      </c>
      <c r="W625" s="241">
        <v>6.6</v>
      </c>
      <c r="X625" s="241">
        <v>6.8</v>
      </c>
      <c r="Y625" s="241">
        <v>6.9</v>
      </c>
      <c r="Z625" s="235" t="str">
        <f t="shared" si="27"/>
        <v>Friday</v>
      </c>
      <c r="AA625" s="235" t="str">
        <f t="shared" si="28"/>
        <v>March</v>
      </c>
      <c r="AB625" s="235" t="s">
        <v>201</v>
      </c>
      <c r="AC625" s="242">
        <f t="shared" si="29"/>
        <v>7.4250000000000007</v>
      </c>
      <c r="AD625" s="235">
        <f>VLOOKUP(A625,'[5]Daily LDZ Demand'!$A$5:$B$4752,2,FALSE)</f>
        <v>10.456</v>
      </c>
    </row>
    <row r="626" spans="1:30" s="235" customFormat="1" x14ac:dyDescent="0.35">
      <c r="A626" s="240">
        <v>45362</v>
      </c>
      <c r="B626" s="241">
        <v>7</v>
      </c>
      <c r="C626" s="241">
        <v>7</v>
      </c>
      <c r="D626" s="241">
        <v>7</v>
      </c>
      <c r="E626" s="241">
        <v>8</v>
      </c>
      <c r="F626" s="241">
        <v>8</v>
      </c>
      <c r="G626" s="241">
        <v>8</v>
      </c>
      <c r="H626" s="241">
        <v>9</v>
      </c>
      <c r="I626" s="241">
        <v>10</v>
      </c>
      <c r="J626" s="241">
        <v>10.6</v>
      </c>
      <c r="K626" s="241">
        <v>10</v>
      </c>
      <c r="L626" s="241">
        <v>10.4</v>
      </c>
      <c r="M626" s="241">
        <v>10.1</v>
      </c>
      <c r="N626" s="241">
        <v>9.7000000000000011</v>
      </c>
      <c r="O626" s="241">
        <v>9</v>
      </c>
      <c r="P626" s="241">
        <v>7.6</v>
      </c>
      <c r="Q626" s="241">
        <v>7.5</v>
      </c>
      <c r="R626" s="241">
        <v>7.3</v>
      </c>
      <c r="S626" s="241">
        <v>6.6</v>
      </c>
      <c r="T626" s="241">
        <v>6.5</v>
      </c>
      <c r="U626" s="241">
        <v>7.1</v>
      </c>
      <c r="V626" s="241">
        <v>7.4</v>
      </c>
      <c r="W626" s="241">
        <v>7.3</v>
      </c>
      <c r="X626" s="241">
        <v>8.9</v>
      </c>
      <c r="Y626" s="241">
        <v>9.9</v>
      </c>
      <c r="Z626" s="235" t="str">
        <f t="shared" si="27"/>
        <v>Monday</v>
      </c>
      <c r="AA626" s="235" t="str">
        <f t="shared" si="28"/>
        <v>March</v>
      </c>
      <c r="AB626" s="235" t="s">
        <v>201</v>
      </c>
      <c r="AC626" s="242">
        <f t="shared" si="29"/>
        <v>8.3291666666666675</v>
      </c>
      <c r="AD626" s="235">
        <f>VLOOKUP(A626,'[5]Daily LDZ Demand'!$A$5:$B$4752,2,FALSE)</f>
        <v>9.6389999999999993</v>
      </c>
    </row>
    <row r="627" spans="1:30" s="235" customFormat="1" x14ac:dyDescent="0.35">
      <c r="A627" s="240">
        <v>45363</v>
      </c>
      <c r="B627" s="241">
        <v>10.6</v>
      </c>
      <c r="C627" s="241">
        <v>11</v>
      </c>
      <c r="D627" s="241">
        <v>11.7</v>
      </c>
      <c r="E627" s="241">
        <v>11.8</v>
      </c>
      <c r="F627" s="241">
        <v>12.2</v>
      </c>
      <c r="G627" s="241">
        <v>13.2</v>
      </c>
      <c r="H627" s="241">
        <v>13</v>
      </c>
      <c r="I627" s="241">
        <v>13.9</v>
      </c>
      <c r="J627" s="241">
        <v>14</v>
      </c>
      <c r="K627" s="241">
        <v>14.3</v>
      </c>
      <c r="L627" s="241">
        <v>14.4</v>
      </c>
      <c r="M627" s="241">
        <v>14</v>
      </c>
      <c r="N627" s="241">
        <v>13.4</v>
      </c>
      <c r="O627" s="241">
        <v>12.9</v>
      </c>
      <c r="P627" s="241">
        <v>12.1</v>
      </c>
      <c r="Q627" s="241">
        <v>12</v>
      </c>
      <c r="R627" s="241">
        <v>12</v>
      </c>
      <c r="S627" s="241">
        <v>12</v>
      </c>
      <c r="T627" s="241">
        <v>11.8</v>
      </c>
      <c r="U627" s="241">
        <v>10.7</v>
      </c>
      <c r="V627" s="241">
        <v>11</v>
      </c>
      <c r="W627" s="241">
        <v>11.2</v>
      </c>
      <c r="X627" s="241">
        <v>11.2</v>
      </c>
      <c r="Y627" s="241">
        <v>11.2</v>
      </c>
      <c r="Z627" s="235" t="str">
        <f t="shared" si="27"/>
        <v>Tuesday</v>
      </c>
      <c r="AA627" s="235" t="str">
        <f t="shared" si="28"/>
        <v>March</v>
      </c>
      <c r="AB627" s="235" t="s">
        <v>201</v>
      </c>
      <c r="AC627" s="242">
        <f t="shared" si="29"/>
        <v>12.316666666666665</v>
      </c>
      <c r="AD627" s="235">
        <f>VLOOKUP(A627,'[5]Daily LDZ Demand'!$A$5:$B$4752,2,FALSE)</f>
        <v>8.7729999999999997</v>
      </c>
    </row>
    <row r="628" spans="1:30" s="235" customFormat="1" x14ac:dyDescent="0.35">
      <c r="A628" s="240">
        <v>45364</v>
      </c>
      <c r="B628" s="241">
        <v>11</v>
      </c>
      <c r="C628" s="241">
        <v>11</v>
      </c>
      <c r="D628" s="241">
        <v>11</v>
      </c>
      <c r="E628" s="241">
        <v>11</v>
      </c>
      <c r="F628" s="241">
        <v>12</v>
      </c>
      <c r="G628" s="241">
        <v>12</v>
      </c>
      <c r="H628" s="241">
        <v>12</v>
      </c>
      <c r="I628" s="241">
        <v>12</v>
      </c>
      <c r="J628" s="241">
        <v>12</v>
      </c>
      <c r="K628" s="241">
        <v>13</v>
      </c>
      <c r="L628" s="241">
        <v>12</v>
      </c>
      <c r="M628" s="241">
        <v>12</v>
      </c>
      <c r="N628" s="241">
        <v>11.4</v>
      </c>
      <c r="O628" s="241">
        <v>11.5</v>
      </c>
      <c r="P628" s="241">
        <v>11.5</v>
      </c>
      <c r="Q628" s="241">
        <v>11.3</v>
      </c>
      <c r="R628" s="241">
        <v>11.3</v>
      </c>
      <c r="S628" s="241">
        <v>11.3</v>
      </c>
      <c r="T628" s="241">
        <v>11.5</v>
      </c>
      <c r="U628" s="241">
        <v>11.4</v>
      </c>
      <c r="V628" s="241">
        <v>11.4</v>
      </c>
      <c r="W628" s="241">
        <v>11</v>
      </c>
      <c r="X628" s="241">
        <v>10.8</v>
      </c>
      <c r="Y628" s="241">
        <v>10.7</v>
      </c>
      <c r="Z628" s="235" t="str">
        <f t="shared" si="27"/>
        <v>Wednesday</v>
      </c>
      <c r="AA628" s="235" t="str">
        <f t="shared" si="28"/>
        <v>March</v>
      </c>
      <c r="AB628" s="235" t="s">
        <v>201</v>
      </c>
      <c r="AC628" s="242">
        <f t="shared" si="29"/>
        <v>11.504166666666668</v>
      </c>
      <c r="AD628" s="235">
        <f>VLOOKUP(A628,'[5]Daily LDZ Demand'!$A$5:$B$4752,2,FALSE)</f>
        <v>8.0440000000000005</v>
      </c>
    </row>
    <row r="629" spans="1:30" s="235" customFormat="1" x14ac:dyDescent="0.35">
      <c r="A629" s="240">
        <v>45365</v>
      </c>
      <c r="B629" s="241">
        <v>10.5</v>
      </c>
      <c r="C629" s="241">
        <v>10.5</v>
      </c>
      <c r="D629" s="241">
        <v>10.5</v>
      </c>
      <c r="E629" s="241">
        <v>11.5</v>
      </c>
      <c r="F629" s="241">
        <v>12.7</v>
      </c>
      <c r="G629" s="241">
        <v>12.5</v>
      </c>
      <c r="H629" s="241">
        <v>13.4</v>
      </c>
      <c r="I629" s="241">
        <v>12.6</v>
      </c>
      <c r="J629" s="241">
        <v>12.5</v>
      </c>
      <c r="K629" s="241">
        <v>12.4</v>
      </c>
      <c r="L629" s="241">
        <v>12.2</v>
      </c>
      <c r="M629" s="241">
        <v>12.3</v>
      </c>
      <c r="N629" s="241">
        <v>12.2</v>
      </c>
      <c r="O629" s="241">
        <v>11.9</v>
      </c>
      <c r="P629" s="241">
        <v>11.7</v>
      </c>
      <c r="Q629" s="241">
        <v>11.5</v>
      </c>
      <c r="R629" s="241">
        <v>11.5</v>
      </c>
      <c r="S629" s="241">
        <v>11.8</v>
      </c>
      <c r="T629" s="241">
        <v>11.9</v>
      </c>
      <c r="U629" s="241">
        <v>11.3</v>
      </c>
      <c r="V629" s="241">
        <v>11</v>
      </c>
      <c r="W629" s="241">
        <v>11.2</v>
      </c>
      <c r="X629" s="241">
        <v>11</v>
      </c>
      <c r="Y629" s="241">
        <v>11.4</v>
      </c>
      <c r="Z629" s="235" t="str">
        <f t="shared" si="27"/>
        <v>Thursday</v>
      </c>
      <c r="AA629" s="235" t="str">
        <f t="shared" si="28"/>
        <v>March</v>
      </c>
      <c r="AB629" s="235" t="s">
        <v>201</v>
      </c>
      <c r="AC629" s="242">
        <f t="shared" si="29"/>
        <v>11.75</v>
      </c>
      <c r="AD629" s="235">
        <f>VLOOKUP(A629,'[5]Daily LDZ Demand'!$A$5:$B$4752,2,FALSE)</f>
        <v>7.9139999999999997</v>
      </c>
    </row>
    <row r="630" spans="1:30" s="235" customFormat="1" x14ac:dyDescent="0.35">
      <c r="A630" s="240">
        <v>45366</v>
      </c>
      <c r="B630" s="241">
        <v>11</v>
      </c>
      <c r="C630" s="241">
        <v>11.1</v>
      </c>
      <c r="D630" s="241">
        <v>11.9</v>
      </c>
      <c r="E630" s="241">
        <v>12.8</v>
      </c>
      <c r="F630" s="241">
        <v>13.6</v>
      </c>
      <c r="G630" s="241">
        <v>13.6</v>
      </c>
      <c r="H630" s="241">
        <v>12</v>
      </c>
      <c r="I630" s="241">
        <v>13.2</v>
      </c>
      <c r="J630" s="241">
        <v>12.9</v>
      </c>
      <c r="K630" s="241">
        <v>13.2</v>
      </c>
      <c r="L630" s="241">
        <v>13</v>
      </c>
      <c r="M630" s="241">
        <v>12.7</v>
      </c>
      <c r="N630" s="241">
        <v>10.9</v>
      </c>
      <c r="O630" s="241">
        <v>10.3</v>
      </c>
      <c r="P630" s="241">
        <v>10.1</v>
      </c>
      <c r="Q630" s="241">
        <v>8.5</v>
      </c>
      <c r="R630" s="241">
        <v>8</v>
      </c>
      <c r="S630" s="241">
        <v>6.2</v>
      </c>
      <c r="T630" s="241">
        <v>6.2</v>
      </c>
      <c r="U630" s="241">
        <v>5.5</v>
      </c>
      <c r="V630" s="241">
        <v>3.8</v>
      </c>
      <c r="W630" s="241">
        <v>2.4</v>
      </c>
      <c r="X630" s="241">
        <v>1.9</v>
      </c>
      <c r="Y630" s="241">
        <v>1.5</v>
      </c>
      <c r="Z630" s="235" t="str">
        <f t="shared" si="27"/>
        <v>Friday</v>
      </c>
      <c r="AA630" s="235" t="str">
        <f t="shared" si="28"/>
        <v>March</v>
      </c>
      <c r="AB630" s="235" t="s">
        <v>201</v>
      </c>
      <c r="AC630" s="242">
        <f t="shared" si="29"/>
        <v>9.4291666666666671</v>
      </c>
      <c r="AD630" s="235">
        <f>VLOOKUP(A630,'[5]Daily LDZ Demand'!$A$5:$B$4752,2,FALSE)</f>
        <v>7.3390000000000004</v>
      </c>
    </row>
    <row r="631" spans="1:30" s="235" customFormat="1" x14ac:dyDescent="0.35">
      <c r="A631" s="240">
        <v>45369</v>
      </c>
      <c r="B631" s="241">
        <v>10</v>
      </c>
      <c r="C631" s="241">
        <v>10</v>
      </c>
      <c r="D631" s="241">
        <v>11</v>
      </c>
      <c r="E631" s="241">
        <v>12</v>
      </c>
      <c r="F631" s="241">
        <v>13</v>
      </c>
      <c r="G631" s="241">
        <v>13</v>
      </c>
      <c r="H631" s="241">
        <v>14</v>
      </c>
      <c r="I631" s="241">
        <v>15</v>
      </c>
      <c r="J631" s="241">
        <v>14</v>
      </c>
      <c r="K631" s="241">
        <v>14</v>
      </c>
      <c r="L631" s="241">
        <v>13.9</v>
      </c>
      <c r="M631" s="241">
        <v>12.6</v>
      </c>
      <c r="N631" s="241">
        <v>11.8</v>
      </c>
      <c r="O631" s="241">
        <v>10.7</v>
      </c>
      <c r="P631" s="241">
        <v>11.5</v>
      </c>
      <c r="Q631" s="241">
        <v>11</v>
      </c>
      <c r="R631" s="241">
        <v>10.7</v>
      </c>
      <c r="S631" s="241">
        <v>11.3</v>
      </c>
      <c r="T631" s="241">
        <v>11.5</v>
      </c>
      <c r="U631" s="241">
        <v>11.4</v>
      </c>
      <c r="V631" s="241">
        <v>11.1</v>
      </c>
      <c r="W631" s="241">
        <v>10.9</v>
      </c>
      <c r="X631" s="241">
        <v>10.8</v>
      </c>
      <c r="Y631" s="241">
        <v>11.1</v>
      </c>
      <c r="Z631" s="235" t="str">
        <f t="shared" si="27"/>
        <v>Monday</v>
      </c>
      <c r="AA631" s="235" t="str">
        <f t="shared" si="28"/>
        <v>March</v>
      </c>
      <c r="AB631" s="235" t="s">
        <v>201</v>
      </c>
      <c r="AC631" s="242">
        <f t="shared" si="29"/>
        <v>11.929166666666667</v>
      </c>
      <c r="AD631" s="235">
        <f>VLOOKUP(A631,'[5]Daily LDZ Demand'!$A$5:$B$4752,2,FALSE)</f>
        <v>6.8949999999999996</v>
      </c>
    </row>
    <row r="632" spans="1:30" s="235" customFormat="1" x14ac:dyDescent="0.35">
      <c r="A632" s="240">
        <v>45370</v>
      </c>
      <c r="B632" s="241">
        <v>11.1</v>
      </c>
      <c r="C632" s="241">
        <v>10.9</v>
      </c>
      <c r="D632" s="241">
        <v>11.2</v>
      </c>
      <c r="E632" s="241">
        <v>11.6</v>
      </c>
      <c r="F632" s="241">
        <v>12.1</v>
      </c>
      <c r="G632" s="241">
        <v>12.8</v>
      </c>
      <c r="H632" s="241">
        <v>13.5</v>
      </c>
      <c r="I632" s="241">
        <v>13.5</v>
      </c>
      <c r="J632" s="241">
        <v>13.1</v>
      </c>
      <c r="K632" s="241">
        <v>13</v>
      </c>
      <c r="L632" s="241">
        <v>13</v>
      </c>
      <c r="M632" s="241">
        <v>12.5</v>
      </c>
      <c r="N632" s="241">
        <v>12</v>
      </c>
      <c r="O632" s="241">
        <v>11.6</v>
      </c>
      <c r="P632" s="241">
        <v>11.6</v>
      </c>
      <c r="Q632" s="241">
        <v>11.3</v>
      </c>
      <c r="R632" s="241">
        <v>11.4</v>
      </c>
      <c r="S632" s="241">
        <v>11.7</v>
      </c>
      <c r="T632" s="241">
        <v>11.5</v>
      </c>
      <c r="U632" s="241">
        <v>11.4</v>
      </c>
      <c r="V632" s="241">
        <v>11.1</v>
      </c>
      <c r="W632" s="241">
        <v>11</v>
      </c>
      <c r="X632" s="241">
        <v>10.9</v>
      </c>
      <c r="Y632" s="241">
        <v>10.200000000000001</v>
      </c>
      <c r="Z632" s="235" t="str">
        <f t="shared" si="27"/>
        <v>Tuesday</v>
      </c>
      <c r="AA632" s="235" t="str">
        <f t="shared" si="28"/>
        <v>March</v>
      </c>
      <c r="AB632" s="235" t="s">
        <v>201</v>
      </c>
      <c r="AC632" s="242">
        <f t="shared" si="29"/>
        <v>11.83333333333333</v>
      </c>
      <c r="AD632" s="235">
        <f>VLOOKUP(A632,'[5]Daily LDZ Demand'!$A$5:$B$4752,2,FALSE)</f>
        <v>6.5739999999999998</v>
      </c>
    </row>
    <row r="633" spans="1:30" s="235" customFormat="1" x14ac:dyDescent="0.35">
      <c r="A633" s="240">
        <v>45371</v>
      </c>
      <c r="B633" s="241">
        <v>10.4</v>
      </c>
      <c r="C633" s="241">
        <v>10.6</v>
      </c>
      <c r="D633" s="241">
        <v>11.2</v>
      </c>
      <c r="E633" s="241">
        <v>12.1</v>
      </c>
      <c r="F633" s="241">
        <v>13.4</v>
      </c>
      <c r="G633" s="241">
        <v>13.8</v>
      </c>
      <c r="H633" s="241">
        <v>14.4</v>
      </c>
      <c r="I633" s="241">
        <v>14.6</v>
      </c>
      <c r="J633" s="241">
        <v>14.4</v>
      </c>
      <c r="K633" s="241">
        <v>15</v>
      </c>
      <c r="L633" s="241">
        <v>14.2</v>
      </c>
      <c r="M633" s="241">
        <v>13.5</v>
      </c>
      <c r="N633" s="241">
        <v>12.8</v>
      </c>
      <c r="O633" s="241">
        <v>12</v>
      </c>
      <c r="P633" s="241">
        <v>10.4</v>
      </c>
      <c r="Q633" s="241">
        <v>10.5</v>
      </c>
      <c r="R633" s="241">
        <v>10.6</v>
      </c>
      <c r="S633" s="241">
        <v>10.9</v>
      </c>
      <c r="T633" s="241">
        <v>10.3</v>
      </c>
      <c r="U633" s="241">
        <v>9.2000000000000011</v>
      </c>
      <c r="V633" s="241">
        <v>9.8000000000000007</v>
      </c>
      <c r="W633" s="241">
        <v>10</v>
      </c>
      <c r="X633" s="241">
        <v>9.8000000000000007</v>
      </c>
      <c r="Y633" s="241">
        <v>9.7000000000000011</v>
      </c>
      <c r="Z633" s="235" t="str">
        <f t="shared" si="27"/>
        <v>Wednesday</v>
      </c>
      <c r="AA633" s="235" t="str">
        <f t="shared" si="28"/>
        <v>March</v>
      </c>
      <c r="AB633" s="235" t="s">
        <v>201</v>
      </c>
      <c r="AC633" s="242">
        <f t="shared" si="29"/>
        <v>11.816666666666668</v>
      </c>
      <c r="AD633" s="235">
        <f>VLOOKUP(A633,'[5]Daily LDZ Demand'!$A$5:$B$4752,2,FALSE)</f>
        <v>6.3949999999999996</v>
      </c>
    </row>
    <row r="634" spans="1:30" s="235" customFormat="1" x14ac:dyDescent="0.35">
      <c r="A634" s="240">
        <v>45372</v>
      </c>
      <c r="B634" s="241">
        <v>9.6</v>
      </c>
      <c r="C634" s="241">
        <v>9.7000000000000011</v>
      </c>
      <c r="D634" s="241">
        <v>9.8000000000000007</v>
      </c>
      <c r="E634" s="241">
        <v>10.6</v>
      </c>
      <c r="F634" s="241">
        <v>11.1</v>
      </c>
      <c r="G634" s="241">
        <v>11.6</v>
      </c>
      <c r="H634" s="241">
        <v>12.2</v>
      </c>
      <c r="I634" s="241">
        <v>13.6</v>
      </c>
      <c r="J634" s="241">
        <v>13.5</v>
      </c>
      <c r="K634" s="241">
        <v>12.9</v>
      </c>
      <c r="L634" s="241">
        <v>12.5</v>
      </c>
      <c r="M634" s="241">
        <v>12.1</v>
      </c>
      <c r="N634" s="241">
        <v>11.2</v>
      </c>
      <c r="O634" s="241">
        <v>10.5</v>
      </c>
      <c r="P634" s="241">
        <v>10.3</v>
      </c>
      <c r="Q634" s="241">
        <v>10.200000000000001</v>
      </c>
      <c r="R634" s="241">
        <v>10</v>
      </c>
      <c r="S634" s="241">
        <v>9</v>
      </c>
      <c r="T634" s="241">
        <v>9</v>
      </c>
      <c r="U634" s="241">
        <v>9.6</v>
      </c>
      <c r="V634" s="241">
        <v>8.9</v>
      </c>
      <c r="W634" s="241">
        <v>9</v>
      </c>
      <c r="X634" s="241">
        <v>9.6</v>
      </c>
      <c r="Y634" s="241">
        <v>10</v>
      </c>
      <c r="Z634" s="235" t="str">
        <f t="shared" si="27"/>
        <v>Thursday</v>
      </c>
      <c r="AA634" s="235" t="str">
        <f t="shared" si="28"/>
        <v>March</v>
      </c>
      <c r="AB634" s="235" t="s">
        <v>201</v>
      </c>
      <c r="AC634" s="242">
        <f t="shared" si="29"/>
        <v>10.6875</v>
      </c>
      <c r="AD634" s="235">
        <f>VLOOKUP(A634,'[5]Daily LDZ Demand'!$A$5:$B$4752,2,FALSE)</f>
        <v>6.952</v>
      </c>
    </row>
    <row r="635" spans="1:30" s="235" customFormat="1" x14ac:dyDescent="0.35">
      <c r="A635" s="240">
        <v>45373</v>
      </c>
      <c r="B635" s="241">
        <v>10.1</v>
      </c>
      <c r="C635" s="241">
        <v>10.5</v>
      </c>
      <c r="D635" s="241">
        <v>9.8000000000000007</v>
      </c>
      <c r="E635" s="241">
        <v>9.9</v>
      </c>
      <c r="F635" s="241">
        <v>10</v>
      </c>
      <c r="G635" s="241">
        <v>10.1</v>
      </c>
      <c r="H635" s="241">
        <v>10.200000000000001</v>
      </c>
      <c r="I635" s="241">
        <v>10.3</v>
      </c>
      <c r="J635" s="241">
        <v>11.5</v>
      </c>
      <c r="K635" s="241">
        <v>11.4</v>
      </c>
      <c r="L635" s="241">
        <v>11.6</v>
      </c>
      <c r="M635" s="241">
        <v>10.3</v>
      </c>
      <c r="N635" s="241">
        <v>8.8000000000000007</v>
      </c>
      <c r="O635" s="241">
        <v>7.4</v>
      </c>
      <c r="P635" s="241">
        <v>6.1</v>
      </c>
      <c r="Q635" s="241">
        <v>6.1</v>
      </c>
      <c r="R635" s="241">
        <v>6</v>
      </c>
      <c r="S635" s="241">
        <v>6.2</v>
      </c>
      <c r="T635" s="241">
        <v>4.7</v>
      </c>
      <c r="U635" s="241">
        <v>4.6000000000000005</v>
      </c>
      <c r="V635" s="241">
        <v>5.1000000000000005</v>
      </c>
      <c r="W635" s="241">
        <v>4.9000000000000004</v>
      </c>
      <c r="X635" s="241">
        <v>4.9000000000000004</v>
      </c>
      <c r="Y635" s="241">
        <v>4.7</v>
      </c>
      <c r="Z635" s="235" t="str">
        <f t="shared" si="27"/>
        <v>Friday</v>
      </c>
      <c r="AA635" s="235" t="str">
        <f t="shared" si="28"/>
        <v>March</v>
      </c>
      <c r="AB635" s="235" t="s">
        <v>201</v>
      </c>
      <c r="AC635" s="242">
        <f t="shared" si="29"/>
        <v>8.1333333333333311</v>
      </c>
      <c r="AD635" s="235">
        <f>VLOOKUP(A635,'[5]Daily LDZ Demand'!$A$5:$B$4752,2,FALSE)</f>
        <v>7.6150000000000002</v>
      </c>
    </row>
    <row r="636" spans="1:30" s="235" customFormat="1" x14ac:dyDescent="0.35">
      <c r="A636" s="240">
        <v>45376</v>
      </c>
      <c r="B636" s="241">
        <v>8.7000000000000011</v>
      </c>
      <c r="C636" s="241">
        <v>8.9</v>
      </c>
      <c r="D636" s="241">
        <v>9.2000000000000011</v>
      </c>
      <c r="E636" s="241">
        <v>9.6</v>
      </c>
      <c r="F636" s="241">
        <v>9.9</v>
      </c>
      <c r="G636" s="241">
        <v>10.3</v>
      </c>
      <c r="H636" s="241">
        <v>10.6</v>
      </c>
      <c r="I636" s="241">
        <v>10.7</v>
      </c>
      <c r="J636" s="241">
        <v>10.9</v>
      </c>
      <c r="K636" s="241">
        <v>10.8</v>
      </c>
      <c r="L636" s="241">
        <v>10.3</v>
      </c>
      <c r="M636" s="241">
        <v>9.9</v>
      </c>
      <c r="N636" s="241">
        <v>9.4</v>
      </c>
      <c r="O636" s="241">
        <v>9.4</v>
      </c>
      <c r="P636" s="241">
        <v>9.1</v>
      </c>
      <c r="Q636" s="241">
        <v>9.2000000000000011</v>
      </c>
      <c r="R636" s="241">
        <v>9.7000000000000011</v>
      </c>
      <c r="S636" s="241">
        <v>9.8000000000000007</v>
      </c>
      <c r="T636" s="241">
        <v>9.7000000000000011</v>
      </c>
      <c r="U636" s="241">
        <v>9.6</v>
      </c>
      <c r="V636" s="241">
        <v>9.2000000000000011</v>
      </c>
      <c r="W636" s="241">
        <v>9.3000000000000007</v>
      </c>
      <c r="X636" s="241">
        <v>8.9</v>
      </c>
      <c r="Y636" s="241">
        <v>9</v>
      </c>
      <c r="Z636" s="235" t="str">
        <f t="shared" si="27"/>
        <v>Monday</v>
      </c>
      <c r="AA636" s="235" t="str">
        <f t="shared" si="28"/>
        <v>March</v>
      </c>
      <c r="AB636" s="235" t="s">
        <v>201</v>
      </c>
      <c r="AC636" s="242">
        <f t="shared" si="29"/>
        <v>9.6708333333333325</v>
      </c>
      <c r="AD636" s="235">
        <f>VLOOKUP(A636,'[5]Daily LDZ Demand'!$A$5:$B$4752,2,FALSE)</f>
        <v>7.9290000000000003</v>
      </c>
    </row>
    <row r="637" spans="1:30" s="235" customFormat="1" x14ac:dyDescent="0.35">
      <c r="A637" s="240">
        <v>45377</v>
      </c>
      <c r="B637" s="241">
        <v>8.7000000000000011</v>
      </c>
      <c r="C637" s="241">
        <v>8.8000000000000007</v>
      </c>
      <c r="D637" s="241">
        <v>8.3000000000000007</v>
      </c>
      <c r="E637" s="241">
        <v>8.9</v>
      </c>
      <c r="F637" s="241">
        <v>10.200000000000001</v>
      </c>
      <c r="G637" s="241">
        <v>11</v>
      </c>
      <c r="H637" s="241">
        <v>11.8</v>
      </c>
      <c r="I637" s="241">
        <v>11.8</v>
      </c>
      <c r="J637" s="241">
        <v>11.5</v>
      </c>
      <c r="K637" s="241">
        <v>11.1</v>
      </c>
      <c r="L637" s="241">
        <v>10.4</v>
      </c>
      <c r="M637" s="241">
        <v>10</v>
      </c>
      <c r="N637" s="241">
        <v>9.3000000000000007</v>
      </c>
      <c r="O637" s="241">
        <v>8.7000000000000011</v>
      </c>
      <c r="P637" s="241">
        <v>8.5</v>
      </c>
      <c r="Q637" s="241">
        <v>8.4</v>
      </c>
      <c r="R637" s="241">
        <v>7.9</v>
      </c>
      <c r="S637" s="241">
        <v>7.9</v>
      </c>
      <c r="T637" s="241">
        <v>7.7</v>
      </c>
      <c r="U637" s="241">
        <v>7.9</v>
      </c>
      <c r="V637" s="241">
        <v>7.4</v>
      </c>
      <c r="W637" s="241">
        <v>7.1</v>
      </c>
      <c r="X637" s="241">
        <v>8</v>
      </c>
      <c r="Y637" s="241">
        <v>8.3000000000000007</v>
      </c>
      <c r="Z637" s="235" t="str">
        <f t="shared" si="27"/>
        <v>Tuesday</v>
      </c>
      <c r="AA637" s="235" t="str">
        <f t="shared" si="28"/>
        <v>March</v>
      </c>
      <c r="AB637" s="235" t="s">
        <v>201</v>
      </c>
      <c r="AC637" s="242">
        <f t="shared" si="29"/>
        <v>9.15</v>
      </c>
      <c r="AD637" s="235">
        <f>VLOOKUP(A637,'[5]Daily LDZ Demand'!$A$5:$B$4752,2,FALSE)</f>
        <v>9.0180000000000007</v>
      </c>
    </row>
    <row r="638" spans="1:30" s="235" customFormat="1" x14ac:dyDescent="0.35">
      <c r="A638" s="240">
        <v>45378</v>
      </c>
      <c r="B638" s="241">
        <v>8.3000000000000007</v>
      </c>
      <c r="C638" s="241">
        <v>8.5</v>
      </c>
      <c r="D638" s="241">
        <v>7.8</v>
      </c>
      <c r="E638" s="241">
        <v>4.2</v>
      </c>
      <c r="F638" s="241">
        <v>5.2</v>
      </c>
      <c r="G638" s="241">
        <v>7.1</v>
      </c>
      <c r="H638" s="241">
        <v>8.3000000000000007</v>
      </c>
      <c r="I638" s="241">
        <v>8.6</v>
      </c>
      <c r="J638" s="241">
        <v>9.2000000000000011</v>
      </c>
      <c r="K638" s="241">
        <v>8.5</v>
      </c>
      <c r="L638" s="241">
        <v>7</v>
      </c>
      <c r="M638" s="241">
        <v>7.2</v>
      </c>
      <c r="N638" s="241">
        <v>6.8</v>
      </c>
      <c r="O638" s="241">
        <v>5.4</v>
      </c>
      <c r="P638" s="241">
        <v>5.9</v>
      </c>
      <c r="Q638" s="241">
        <v>5.3</v>
      </c>
      <c r="R638" s="241">
        <v>5.2</v>
      </c>
      <c r="S638" s="241">
        <v>7.5</v>
      </c>
      <c r="T638" s="241">
        <v>6.8</v>
      </c>
      <c r="U638" s="241">
        <v>4.6000000000000005</v>
      </c>
      <c r="V638" s="241">
        <v>3.1</v>
      </c>
      <c r="W638" s="241">
        <v>2.2000000000000002</v>
      </c>
      <c r="X638" s="241">
        <v>1.9</v>
      </c>
      <c r="Y638" s="241">
        <v>2.5</v>
      </c>
      <c r="Z638" s="235" t="str">
        <f t="shared" si="27"/>
        <v>Wednesday</v>
      </c>
      <c r="AA638" s="235" t="str">
        <f t="shared" si="28"/>
        <v>March</v>
      </c>
      <c r="AB638" s="235" t="s">
        <v>201</v>
      </c>
      <c r="AC638" s="242">
        <f t="shared" si="29"/>
        <v>6.1291666666666664</v>
      </c>
      <c r="AD638" s="235">
        <f>VLOOKUP(A638,'[5]Daily LDZ Demand'!$A$5:$B$4752,2,FALSE)</f>
        <v>8.1719999999999988</v>
      </c>
    </row>
    <row r="639" spans="1:30" s="235" customFormat="1" x14ac:dyDescent="0.35">
      <c r="A639" s="240">
        <v>45379</v>
      </c>
      <c r="B639" s="241">
        <v>3.5</v>
      </c>
      <c r="C639" s="241">
        <v>4.2</v>
      </c>
      <c r="D639" s="241">
        <v>5.2</v>
      </c>
      <c r="E639" s="241">
        <v>7.8</v>
      </c>
      <c r="F639" s="241">
        <v>5.7</v>
      </c>
      <c r="G639" s="241">
        <v>8.5</v>
      </c>
      <c r="H639" s="241">
        <v>8</v>
      </c>
      <c r="I639" s="241">
        <v>11.3</v>
      </c>
      <c r="J639" s="241">
        <v>10.200000000000001</v>
      </c>
      <c r="K639" s="241">
        <v>10.1</v>
      </c>
      <c r="L639" s="241">
        <v>9.2000000000000011</v>
      </c>
      <c r="M639" s="241">
        <v>9.9</v>
      </c>
      <c r="N639" s="241">
        <v>9.7000000000000011</v>
      </c>
      <c r="O639" s="241">
        <v>9.3000000000000007</v>
      </c>
      <c r="P639" s="241">
        <v>9.1</v>
      </c>
      <c r="Q639" s="241">
        <v>8.7000000000000011</v>
      </c>
      <c r="R639" s="241">
        <v>7.1</v>
      </c>
      <c r="S639" s="241">
        <v>5.6</v>
      </c>
      <c r="T639" s="241">
        <v>6</v>
      </c>
      <c r="U639" s="241">
        <v>7.1</v>
      </c>
      <c r="V639" s="241">
        <v>7.7</v>
      </c>
      <c r="W639" s="241">
        <v>7.7</v>
      </c>
      <c r="X639" s="241">
        <v>7.3</v>
      </c>
      <c r="Y639" s="241">
        <v>8.6</v>
      </c>
      <c r="Z639" s="235" t="str">
        <f t="shared" si="27"/>
        <v>Thursday</v>
      </c>
      <c r="AA639" s="235" t="str">
        <f t="shared" si="28"/>
        <v>March</v>
      </c>
      <c r="AB639" s="235" t="s">
        <v>201</v>
      </c>
      <c r="AC639" s="242">
        <f t="shared" si="29"/>
        <v>7.8124999999999991</v>
      </c>
      <c r="AD639" s="235">
        <f>VLOOKUP(A639,'[5]Daily LDZ Demand'!$A$5:$B$4752,2,FALSE)</f>
        <v>9.5410000000000004</v>
      </c>
    </row>
    <row r="640" spans="1:30" s="235" customFormat="1" x14ac:dyDescent="0.35">
      <c r="A640" s="240">
        <v>45566</v>
      </c>
      <c r="B640" s="241">
        <v>8.4</v>
      </c>
      <c r="C640" s="241">
        <v>7.7</v>
      </c>
      <c r="D640" s="241">
        <v>8.5</v>
      </c>
      <c r="E640" s="241">
        <v>10.3</v>
      </c>
      <c r="F640" s="241">
        <v>11.7</v>
      </c>
      <c r="G640" s="241">
        <v>11.7</v>
      </c>
      <c r="H640" s="241">
        <v>12.2</v>
      </c>
      <c r="I640" s="241">
        <v>14.2</v>
      </c>
      <c r="J640" s="241">
        <v>14.7</v>
      </c>
      <c r="K640" s="241">
        <v>14</v>
      </c>
      <c r="L640" s="241">
        <v>14.7</v>
      </c>
      <c r="M640" s="241">
        <v>14.9</v>
      </c>
      <c r="N640" s="241">
        <v>14.7</v>
      </c>
      <c r="O640" s="241">
        <v>14.7</v>
      </c>
      <c r="P640" s="241">
        <v>14.4</v>
      </c>
      <c r="Q640" s="241">
        <v>13.8</v>
      </c>
      <c r="R640" s="241">
        <v>13.5</v>
      </c>
      <c r="S640" s="241">
        <v>13.3</v>
      </c>
      <c r="T640" s="241">
        <v>13.3</v>
      </c>
      <c r="U640" s="241">
        <v>13.3</v>
      </c>
      <c r="V640" s="241">
        <v>13.2</v>
      </c>
      <c r="W640" s="241">
        <v>13</v>
      </c>
      <c r="X640" s="241">
        <v>12.9</v>
      </c>
      <c r="Y640" s="241">
        <v>12.9</v>
      </c>
      <c r="Z640" s="235" t="str">
        <f t="shared" si="27"/>
        <v>Tuesday</v>
      </c>
      <c r="AA640" s="235" t="str">
        <f t="shared" si="28"/>
        <v>October</v>
      </c>
      <c r="AB640" s="235" t="s">
        <v>216</v>
      </c>
      <c r="AC640" s="242">
        <f t="shared" si="29"/>
        <v>12.75</v>
      </c>
      <c r="AD640" s="235">
        <f>VLOOKUP(A640,'[5]Daily LDZ Demand'!$A$5:$B$4752,2,FALSE)</f>
        <v>5.258</v>
      </c>
    </row>
    <row r="641" spans="1:30" s="235" customFormat="1" x14ac:dyDescent="0.35">
      <c r="A641" s="240">
        <v>45567</v>
      </c>
      <c r="B641" s="241">
        <v>12.9</v>
      </c>
      <c r="C641" s="241">
        <v>12.7</v>
      </c>
      <c r="D641" s="241">
        <v>12.8</v>
      </c>
      <c r="E641" s="241">
        <v>13.3</v>
      </c>
      <c r="F641" s="241">
        <v>13.9</v>
      </c>
      <c r="G641" s="241">
        <v>14.2</v>
      </c>
      <c r="H641" s="241">
        <v>14.4</v>
      </c>
      <c r="I641" s="241">
        <v>15.7</v>
      </c>
      <c r="J641" s="241">
        <v>15.5</v>
      </c>
      <c r="K641" s="241">
        <v>16</v>
      </c>
      <c r="L641" s="241">
        <v>16.3</v>
      </c>
      <c r="M641" s="241">
        <v>15.2</v>
      </c>
      <c r="N641" s="241">
        <v>14.7</v>
      </c>
      <c r="O641" s="241">
        <v>13.9</v>
      </c>
      <c r="P641" s="241">
        <v>13.4</v>
      </c>
      <c r="Q641" s="241">
        <v>12.6</v>
      </c>
      <c r="R641" s="241">
        <v>11.6</v>
      </c>
      <c r="S641" s="241">
        <v>11.2</v>
      </c>
      <c r="T641" s="241">
        <v>10.6</v>
      </c>
      <c r="U641" s="241">
        <v>9.4</v>
      </c>
      <c r="V641" s="241">
        <v>9.4</v>
      </c>
      <c r="W641" s="241">
        <v>7.9</v>
      </c>
      <c r="X641" s="241">
        <v>7.1</v>
      </c>
      <c r="Y641" s="241">
        <v>7.5</v>
      </c>
      <c r="Z641" s="235" t="str">
        <f t="shared" si="27"/>
        <v>Wednesday</v>
      </c>
      <c r="AA641" s="235" t="str">
        <f t="shared" si="28"/>
        <v>October</v>
      </c>
      <c r="AB641" s="235" t="s">
        <v>216</v>
      </c>
      <c r="AC641" s="242">
        <f t="shared" si="29"/>
        <v>12.591666666666667</v>
      </c>
      <c r="AD641" s="235">
        <f>VLOOKUP(A641,'[5]Daily LDZ Demand'!$A$5:$B$4752,2,FALSE)</f>
        <v>5.319</v>
      </c>
    </row>
    <row r="642" spans="1:30" s="235" customFormat="1" x14ac:dyDescent="0.35">
      <c r="A642" s="240">
        <v>45568</v>
      </c>
      <c r="B642" s="241">
        <v>6.1</v>
      </c>
      <c r="C642" s="241">
        <v>4.2</v>
      </c>
      <c r="D642" s="241">
        <v>4.5</v>
      </c>
      <c r="E642" s="241">
        <v>7.9</v>
      </c>
      <c r="F642" s="241">
        <v>10.4</v>
      </c>
      <c r="G642" s="241">
        <v>12.9</v>
      </c>
      <c r="H642" s="241">
        <v>15.3</v>
      </c>
      <c r="I642" s="241">
        <v>16.2</v>
      </c>
      <c r="J642" s="241">
        <v>16.2</v>
      </c>
      <c r="K642" s="241">
        <v>17.2</v>
      </c>
      <c r="L642" s="241">
        <v>17.2</v>
      </c>
      <c r="M642" s="241">
        <v>15.7</v>
      </c>
      <c r="N642" s="241">
        <v>14.7</v>
      </c>
      <c r="O642" s="241">
        <v>12.3</v>
      </c>
      <c r="P642" s="241">
        <v>10.5</v>
      </c>
      <c r="Q642" s="241">
        <v>8.6</v>
      </c>
      <c r="R642" s="241">
        <v>7.7</v>
      </c>
      <c r="S642" s="241">
        <v>6.8</v>
      </c>
      <c r="T642" s="241">
        <v>6.4</v>
      </c>
      <c r="U642" s="241">
        <v>5.4</v>
      </c>
      <c r="V642" s="241">
        <v>6.6</v>
      </c>
      <c r="W642" s="241">
        <v>7.6</v>
      </c>
      <c r="X642" s="241">
        <v>5.8</v>
      </c>
      <c r="Y642" s="241">
        <v>5.5</v>
      </c>
      <c r="Z642" s="235" t="str">
        <f t="shared" si="27"/>
        <v>Thursday</v>
      </c>
      <c r="AA642" s="235" t="str">
        <f t="shared" si="28"/>
        <v>October</v>
      </c>
      <c r="AB642" s="235" t="s">
        <v>216</v>
      </c>
      <c r="AC642" s="242">
        <f t="shared" si="29"/>
        <v>10.070833333333333</v>
      </c>
      <c r="AD642" s="235">
        <f>VLOOKUP(A642,'[5]Daily LDZ Demand'!$A$5:$B$4752,2,FALSE)</f>
        <v>5.15</v>
      </c>
    </row>
    <row r="643" spans="1:30" s="235" customFormat="1" x14ac:dyDescent="0.35">
      <c r="A643" s="240">
        <v>45569</v>
      </c>
      <c r="B643" s="241">
        <v>6.7</v>
      </c>
      <c r="C643" s="241">
        <v>5.7</v>
      </c>
      <c r="D643" s="241">
        <v>8.1</v>
      </c>
      <c r="E643" s="241">
        <v>9.8000000000000007</v>
      </c>
      <c r="F643" s="241">
        <v>11.4</v>
      </c>
      <c r="G643" s="241">
        <v>12.6</v>
      </c>
      <c r="H643" s="241">
        <v>15</v>
      </c>
      <c r="I643" s="241">
        <v>15.2</v>
      </c>
      <c r="J643" s="241">
        <v>15.4</v>
      </c>
      <c r="K643" s="241">
        <v>15.2</v>
      </c>
      <c r="L643" s="241">
        <v>14.7</v>
      </c>
      <c r="M643" s="241">
        <v>14</v>
      </c>
      <c r="N643" s="241">
        <v>12.8</v>
      </c>
      <c r="O643" s="241">
        <v>11.4</v>
      </c>
      <c r="P643" s="241">
        <v>10.1</v>
      </c>
      <c r="Q643" s="241">
        <v>9.4</v>
      </c>
      <c r="R643" s="241">
        <v>9.4</v>
      </c>
      <c r="S643" s="241">
        <v>8.9</v>
      </c>
      <c r="T643" s="241">
        <v>8.3000000000000007</v>
      </c>
      <c r="U643" s="241">
        <v>6.4</v>
      </c>
      <c r="V643" s="241">
        <v>6.9</v>
      </c>
      <c r="W643" s="241">
        <v>7.3</v>
      </c>
      <c r="X643" s="241">
        <v>6.4</v>
      </c>
      <c r="Y643" s="241">
        <v>7.1</v>
      </c>
      <c r="Z643" s="235" t="str">
        <f t="shared" si="27"/>
        <v>Friday</v>
      </c>
      <c r="AA643" s="235" t="str">
        <f t="shared" si="28"/>
        <v>October</v>
      </c>
      <c r="AB643" s="235" t="s">
        <v>216</v>
      </c>
      <c r="AC643" s="242">
        <f t="shared" si="29"/>
        <v>10.34166666666667</v>
      </c>
      <c r="AD643" s="235">
        <f>VLOOKUP(A643,'[5]Daily LDZ Demand'!$A$5:$B$4752,2,FALSE)</f>
        <v>5.3860000000000001</v>
      </c>
    </row>
    <row r="644" spans="1:30" s="235" customFormat="1" x14ac:dyDescent="0.35">
      <c r="A644" s="240">
        <v>45572</v>
      </c>
      <c r="B644" s="241">
        <v>11.9</v>
      </c>
      <c r="C644" s="241">
        <v>12.5</v>
      </c>
      <c r="D644" s="241">
        <v>12.8</v>
      </c>
      <c r="E644" s="241">
        <v>13.5</v>
      </c>
      <c r="F644" s="241">
        <v>16.5</v>
      </c>
      <c r="G644" s="241">
        <v>16.7</v>
      </c>
      <c r="H644" s="241">
        <v>17.5</v>
      </c>
      <c r="I644" s="241">
        <v>16.7</v>
      </c>
      <c r="J644" s="241">
        <v>17.100000000000001</v>
      </c>
      <c r="K644" s="241">
        <v>17.2</v>
      </c>
      <c r="L644" s="241">
        <v>16.899999999999999</v>
      </c>
      <c r="M644" s="241">
        <v>16.3</v>
      </c>
      <c r="N644" s="241">
        <v>15.1</v>
      </c>
      <c r="O644" s="241">
        <v>15</v>
      </c>
      <c r="P644" s="241">
        <v>15</v>
      </c>
      <c r="Q644" s="241">
        <v>14.9</v>
      </c>
      <c r="R644" s="241">
        <v>15.1</v>
      </c>
      <c r="S644" s="241">
        <v>14.5</v>
      </c>
      <c r="T644" s="241">
        <v>13.3</v>
      </c>
      <c r="U644" s="241">
        <v>12.6</v>
      </c>
      <c r="V644" s="241">
        <v>11.8</v>
      </c>
      <c r="W644" s="241">
        <v>12.1</v>
      </c>
      <c r="X644" s="241">
        <v>12.5</v>
      </c>
      <c r="Y644" s="241">
        <v>12.6</v>
      </c>
      <c r="Z644" s="235" t="str">
        <f t="shared" si="27"/>
        <v>Monday</v>
      </c>
      <c r="AA644" s="235" t="str">
        <f t="shared" si="28"/>
        <v>October</v>
      </c>
      <c r="AB644" s="235" t="s">
        <v>216</v>
      </c>
      <c r="AC644" s="242">
        <f t="shared" si="29"/>
        <v>14.587500000000006</v>
      </c>
      <c r="AD644" s="235">
        <f>VLOOKUP(A644,'[5]Daily LDZ Demand'!$A$5:$B$4752,2,FALSE)</f>
        <v>4.4529999999999994</v>
      </c>
    </row>
    <row r="645" spans="1:30" s="235" customFormat="1" x14ac:dyDescent="0.35">
      <c r="A645" s="240">
        <v>45573</v>
      </c>
      <c r="B645" s="241">
        <v>11.7</v>
      </c>
      <c r="C645" s="241">
        <v>11.8</v>
      </c>
      <c r="D645" s="241">
        <v>12.6</v>
      </c>
      <c r="E645" s="241">
        <v>13.9</v>
      </c>
      <c r="F645" s="241">
        <v>15.3</v>
      </c>
      <c r="G645" s="241">
        <v>13.7</v>
      </c>
      <c r="H645" s="241">
        <v>15.9</v>
      </c>
      <c r="I645" s="241">
        <v>14.5</v>
      </c>
      <c r="J645" s="241">
        <v>15.1</v>
      </c>
      <c r="K645" s="241">
        <v>14.7</v>
      </c>
      <c r="L645" s="241">
        <v>14.8</v>
      </c>
      <c r="M645" s="241">
        <v>15.1</v>
      </c>
      <c r="N645" s="241">
        <v>14.9</v>
      </c>
      <c r="O645" s="241">
        <v>14</v>
      </c>
      <c r="P645" s="241">
        <v>13.8</v>
      </c>
      <c r="Q645" s="241">
        <v>14</v>
      </c>
      <c r="R645" s="241">
        <v>14</v>
      </c>
      <c r="S645" s="241">
        <v>13.6</v>
      </c>
      <c r="T645" s="241">
        <v>13.2</v>
      </c>
      <c r="U645" s="241">
        <v>13.3</v>
      </c>
      <c r="V645" s="241">
        <v>13.1</v>
      </c>
      <c r="W645" s="241">
        <v>13.1</v>
      </c>
      <c r="X645" s="241">
        <v>13.1</v>
      </c>
      <c r="Y645" s="241">
        <v>12.1</v>
      </c>
      <c r="Z645" s="235" t="str">
        <f t="shared" ref="Z645:Z708" si="30">TEXT(A645,"dddd")</f>
        <v>Tuesday</v>
      </c>
      <c r="AA645" s="235" t="str">
        <f t="shared" ref="AA645:AA708" si="31">TEXT(A645,"mmmm")</f>
        <v>October</v>
      </c>
      <c r="AB645" s="235" t="s">
        <v>216</v>
      </c>
      <c r="AC645" s="242">
        <f t="shared" ref="AC645:AC708" si="32">AVERAGE(B645:Y645)</f>
        <v>13.804166666666672</v>
      </c>
      <c r="AD645" s="235">
        <f>VLOOKUP(A645,'[5]Daily LDZ Demand'!$A$5:$B$4752,2,FALSE)</f>
        <v>4.8689999999999998</v>
      </c>
    </row>
    <row r="646" spans="1:30" s="235" customFormat="1" x14ac:dyDescent="0.35">
      <c r="A646" s="240">
        <v>45574</v>
      </c>
      <c r="B646" s="241">
        <v>12.3</v>
      </c>
      <c r="C646" s="241">
        <v>11.7</v>
      </c>
      <c r="D646" s="241">
        <v>11.5</v>
      </c>
      <c r="E646" s="241">
        <v>12.6</v>
      </c>
      <c r="F646" s="241">
        <v>12.8</v>
      </c>
      <c r="G646" s="241">
        <v>13.8</v>
      </c>
      <c r="H646" s="241">
        <v>14.7</v>
      </c>
      <c r="I646" s="241">
        <v>15.1</v>
      </c>
      <c r="J646" s="241">
        <v>15.2</v>
      </c>
      <c r="K646" s="241">
        <v>16</v>
      </c>
      <c r="L646" s="241">
        <v>15.4</v>
      </c>
      <c r="M646" s="241">
        <v>14.7</v>
      </c>
      <c r="N646" s="241">
        <v>13.4</v>
      </c>
      <c r="O646" s="241">
        <v>13.1</v>
      </c>
      <c r="P646" s="241">
        <v>13.1</v>
      </c>
      <c r="Q646" s="241">
        <v>12.8</v>
      </c>
      <c r="R646" s="241">
        <v>12.4</v>
      </c>
      <c r="S646" s="241">
        <v>12.4</v>
      </c>
      <c r="T646" s="241">
        <v>12.1</v>
      </c>
      <c r="U646" s="241">
        <v>11.9</v>
      </c>
      <c r="V646" s="241">
        <v>11.7</v>
      </c>
      <c r="W646" s="241">
        <v>11.3</v>
      </c>
      <c r="X646" s="241">
        <v>10.8</v>
      </c>
      <c r="Y646" s="241">
        <v>10.7</v>
      </c>
      <c r="Z646" s="235" t="str">
        <f t="shared" si="30"/>
        <v>Wednesday</v>
      </c>
      <c r="AA646" s="235" t="str">
        <f t="shared" si="31"/>
        <v>October</v>
      </c>
      <c r="AB646" s="235" t="s">
        <v>216</v>
      </c>
      <c r="AC646" s="242">
        <f t="shared" si="32"/>
        <v>12.979166666666666</v>
      </c>
      <c r="AD646" s="235">
        <f>VLOOKUP(A646,'[5]Daily LDZ Demand'!$A$5:$B$4752,2,FALSE)</f>
        <v>4.9779999999999998</v>
      </c>
    </row>
    <row r="647" spans="1:30" s="235" customFormat="1" x14ac:dyDescent="0.35">
      <c r="A647" s="240">
        <v>45575</v>
      </c>
      <c r="B647" s="241">
        <v>10.4</v>
      </c>
      <c r="C647" s="241">
        <v>9.8000000000000007</v>
      </c>
      <c r="D647" s="241">
        <v>9.5</v>
      </c>
      <c r="E647" s="241">
        <v>9.5</v>
      </c>
      <c r="F647" s="241">
        <v>9.7000000000000011</v>
      </c>
      <c r="G647" s="241">
        <v>10.3</v>
      </c>
      <c r="H647" s="241">
        <v>10.9</v>
      </c>
      <c r="I647" s="241">
        <v>11.7</v>
      </c>
      <c r="J647" s="241">
        <v>12</v>
      </c>
      <c r="K647" s="241">
        <v>12.1</v>
      </c>
      <c r="L647" s="241">
        <v>11.8</v>
      </c>
      <c r="M647" s="241">
        <v>12.3</v>
      </c>
      <c r="N647" s="241">
        <v>11.7</v>
      </c>
      <c r="O647" s="241">
        <v>10.5</v>
      </c>
      <c r="P647" s="241">
        <v>9.9</v>
      </c>
      <c r="Q647" s="241">
        <v>9.7000000000000011</v>
      </c>
      <c r="R647" s="241">
        <v>9.2000000000000011</v>
      </c>
      <c r="S647" s="241">
        <v>8.6</v>
      </c>
      <c r="T647" s="241">
        <v>7.8</v>
      </c>
      <c r="U647" s="241">
        <v>7.1</v>
      </c>
      <c r="V647" s="241">
        <v>6.3</v>
      </c>
      <c r="W647" s="241">
        <v>4.8</v>
      </c>
      <c r="X647" s="241">
        <v>4.0999999999999996</v>
      </c>
      <c r="Y647" s="241">
        <v>3.3</v>
      </c>
      <c r="Z647" s="235" t="str">
        <f t="shared" si="30"/>
        <v>Thursday</v>
      </c>
      <c r="AA647" s="235" t="str">
        <f t="shared" si="31"/>
        <v>October</v>
      </c>
      <c r="AB647" s="235" t="s">
        <v>216</v>
      </c>
      <c r="AC647" s="242">
        <f t="shared" si="32"/>
        <v>9.2916666666666661</v>
      </c>
      <c r="AD647" s="235">
        <f>VLOOKUP(A647,'[5]Daily LDZ Demand'!$A$5:$B$4752,2,FALSE)</f>
        <v>5.7910000000000004</v>
      </c>
    </row>
    <row r="648" spans="1:30" s="235" customFormat="1" x14ac:dyDescent="0.35">
      <c r="A648" s="240">
        <v>45576</v>
      </c>
      <c r="B648" s="241">
        <v>3</v>
      </c>
      <c r="C648" s="241">
        <v>2.1</v>
      </c>
      <c r="D648" s="241">
        <v>1.5</v>
      </c>
      <c r="E648" s="241">
        <v>3</v>
      </c>
      <c r="F648" s="241">
        <v>4.7</v>
      </c>
      <c r="G648" s="241">
        <v>7.8</v>
      </c>
      <c r="H648" s="241">
        <v>10.7</v>
      </c>
      <c r="I648" s="241">
        <v>12.1</v>
      </c>
      <c r="J648" s="241">
        <v>12.2</v>
      </c>
      <c r="K648" s="241">
        <v>12.3</v>
      </c>
      <c r="L648" s="241">
        <v>12.9</v>
      </c>
      <c r="M648" s="241">
        <v>12.1</v>
      </c>
      <c r="N648" s="241">
        <v>11.2</v>
      </c>
      <c r="O648" s="241">
        <v>9.6</v>
      </c>
      <c r="P648" s="241">
        <v>8.4</v>
      </c>
      <c r="Q648" s="241">
        <v>8.4</v>
      </c>
      <c r="R648" s="241">
        <v>8.9</v>
      </c>
      <c r="S648" s="241">
        <v>9.8000000000000007</v>
      </c>
      <c r="T648" s="241">
        <v>10.4</v>
      </c>
      <c r="U648" s="241">
        <v>10</v>
      </c>
      <c r="V648" s="241">
        <v>10.4</v>
      </c>
      <c r="W648" s="241">
        <v>10.4</v>
      </c>
      <c r="X648" s="241">
        <v>10.4</v>
      </c>
      <c r="Y648" s="241">
        <v>11</v>
      </c>
      <c r="Z648" s="235" t="str">
        <f t="shared" si="30"/>
        <v>Friday</v>
      </c>
      <c r="AA648" s="235" t="str">
        <f t="shared" si="31"/>
        <v>October</v>
      </c>
      <c r="AB648" s="235" t="s">
        <v>216</v>
      </c>
      <c r="AC648" s="242">
        <f t="shared" si="32"/>
        <v>8.8875000000000011</v>
      </c>
      <c r="AD648" s="235">
        <f>VLOOKUP(A648,'[5]Daily LDZ Demand'!$A$5:$B$4752,2,FALSE)</f>
        <v>6.6680000000000001</v>
      </c>
    </row>
    <row r="649" spans="1:30" s="235" customFormat="1" x14ac:dyDescent="0.35">
      <c r="A649" s="240">
        <v>45579</v>
      </c>
      <c r="B649" s="241">
        <v>11</v>
      </c>
      <c r="C649" s="241">
        <v>11.5</v>
      </c>
      <c r="D649" s="241">
        <v>11.7</v>
      </c>
      <c r="E649" s="241">
        <v>11.2</v>
      </c>
      <c r="F649" s="241">
        <v>10.7</v>
      </c>
      <c r="G649" s="241">
        <v>10.8</v>
      </c>
      <c r="H649" s="241">
        <v>11</v>
      </c>
      <c r="I649" s="241">
        <v>11.4</v>
      </c>
      <c r="J649" s="241">
        <v>11.5</v>
      </c>
      <c r="K649" s="241">
        <v>12.1</v>
      </c>
      <c r="L649" s="241">
        <v>12.3</v>
      </c>
      <c r="M649" s="241">
        <v>12.1</v>
      </c>
      <c r="N649" s="241">
        <v>12</v>
      </c>
      <c r="O649" s="241">
        <v>11.6</v>
      </c>
      <c r="P649" s="241">
        <v>11.6</v>
      </c>
      <c r="Q649" s="241">
        <v>11.6</v>
      </c>
      <c r="R649" s="241">
        <v>12</v>
      </c>
      <c r="S649" s="241">
        <v>12.1</v>
      </c>
      <c r="T649" s="241">
        <v>12.1</v>
      </c>
      <c r="U649" s="241">
        <v>12.4</v>
      </c>
      <c r="V649" s="241">
        <v>12.3</v>
      </c>
      <c r="W649" s="241">
        <v>12.5</v>
      </c>
      <c r="X649" s="241">
        <v>12.5</v>
      </c>
      <c r="Y649" s="241">
        <v>12.9</v>
      </c>
      <c r="Z649" s="235" t="str">
        <f t="shared" si="30"/>
        <v>Monday</v>
      </c>
      <c r="AA649" s="235" t="str">
        <f t="shared" si="31"/>
        <v>October</v>
      </c>
      <c r="AB649" s="235" t="s">
        <v>216</v>
      </c>
      <c r="AC649" s="242">
        <f t="shared" si="32"/>
        <v>11.7875</v>
      </c>
      <c r="AD649" s="235">
        <f>VLOOKUP(A649,'[5]Daily LDZ Demand'!$A$5:$B$4752,2,FALSE)</f>
        <v>7.2570000000000006</v>
      </c>
    </row>
    <row r="650" spans="1:30" s="235" customFormat="1" x14ac:dyDescent="0.35">
      <c r="A650" s="240">
        <v>45580</v>
      </c>
      <c r="B650" s="241">
        <v>13.2</v>
      </c>
      <c r="C650" s="241">
        <v>13.2</v>
      </c>
      <c r="D650" s="241">
        <v>13.3</v>
      </c>
      <c r="E650" s="241">
        <v>13.8</v>
      </c>
      <c r="F650" s="241">
        <v>14.6</v>
      </c>
      <c r="G650" s="241">
        <v>15.3</v>
      </c>
      <c r="H650" s="241">
        <v>15.8</v>
      </c>
      <c r="I650" s="241">
        <v>16.5</v>
      </c>
      <c r="J650" s="241">
        <v>17.2</v>
      </c>
      <c r="K650" s="241">
        <v>17.2</v>
      </c>
      <c r="L650" s="241">
        <v>17.100000000000001</v>
      </c>
      <c r="M650" s="241">
        <v>16.8</v>
      </c>
      <c r="N650" s="241">
        <v>16.399999999999999</v>
      </c>
      <c r="O650" s="241">
        <v>15.8</v>
      </c>
      <c r="P650" s="241">
        <v>15.7</v>
      </c>
      <c r="Q650" s="241">
        <v>15.5</v>
      </c>
      <c r="R650" s="241">
        <v>15.4</v>
      </c>
      <c r="S650" s="241">
        <v>16</v>
      </c>
      <c r="T650" s="241">
        <v>16.600000000000001</v>
      </c>
      <c r="U650" s="241">
        <v>16.8</v>
      </c>
      <c r="V650" s="241">
        <v>16.8</v>
      </c>
      <c r="W650" s="241">
        <v>16.7</v>
      </c>
      <c r="X650" s="241">
        <v>16.8</v>
      </c>
      <c r="Y650" s="241">
        <v>16.8</v>
      </c>
      <c r="Z650" s="235" t="str">
        <f t="shared" si="30"/>
        <v>Tuesday</v>
      </c>
      <c r="AA650" s="235" t="str">
        <f t="shared" si="31"/>
        <v>October</v>
      </c>
      <c r="AB650" s="235" t="s">
        <v>216</v>
      </c>
      <c r="AC650" s="242">
        <f t="shared" si="32"/>
        <v>15.804166666666667</v>
      </c>
      <c r="AD650" s="235">
        <f>VLOOKUP(A650,'[5]Daily LDZ Demand'!$A$5:$B$4752,2,FALSE)</f>
        <v>5.7060000000000004</v>
      </c>
    </row>
    <row r="651" spans="1:30" s="235" customFormat="1" x14ac:dyDescent="0.35">
      <c r="A651" s="240">
        <v>45581</v>
      </c>
      <c r="B651" s="241">
        <v>16.600000000000001</v>
      </c>
      <c r="C651" s="241">
        <v>16.7</v>
      </c>
      <c r="D651" s="241">
        <v>16.399999999999999</v>
      </c>
      <c r="E651" s="241">
        <v>16.899999999999999</v>
      </c>
      <c r="F651" s="241">
        <v>16.899999999999999</v>
      </c>
      <c r="G651" s="241">
        <v>17.2</v>
      </c>
      <c r="H651" s="241">
        <v>17.5</v>
      </c>
      <c r="I651" s="241">
        <v>18.100000000000001</v>
      </c>
      <c r="J651" s="241">
        <v>18.3</v>
      </c>
      <c r="K651" s="241">
        <v>17.400000000000002</v>
      </c>
      <c r="L651" s="241">
        <v>17.100000000000001</v>
      </c>
      <c r="M651" s="241">
        <v>17.100000000000001</v>
      </c>
      <c r="N651" s="241">
        <v>16.600000000000001</v>
      </c>
      <c r="O651" s="241">
        <v>16.399999999999999</v>
      </c>
      <c r="P651" s="241">
        <v>16.2</v>
      </c>
      <c r="Q651" s="241">
        <v>16.100000000000001</v>
      </c>
      <c r="R651" s="241">
        <v>16</v>
      </c>
      <c r="S651" s="241">
        <v>15.9</v>
      </c>
      <c r="T651" s="241">
        <v>15.6</v>
      </c>
      <c r="U651" s="241">
        <v>15.5</v>
      </c>
      <c r="V651" s="241">
        <v>15.4</v>
      </c>
      <c r="W651" s="241">
        <v>13.9</v>
      </c>
      <c r="X651" s="241">
        <v>12.5</v>
      </c>
      <c r="Y651" s="241">
        <v>11.3</v>
      </c>
      <c r="Z651" s="235" t="str">
        <f t="shared" si="30"/>
        <v>Wednesday</v>
      </c>
      <c r="AA651" s="235" t="str">
        <f t="shared" si="31"/>
        <v>October</v>
      </c>
      <c r="AB651" s="235" t="s">
        <v>216</v>
      </c>
      <c r="AC651" s="242">
        <f t="shared" si="32"/>
        <v>16.149999999999999</v>
      </c>
      <c r="AD651" s="235">
        <f>VLOOKUP(A651,'[5]Daily LDZ Demand'!$A$5:$B$4752,2,FALSE)</f>
        <v>4.8130000000000006</v>
      </c>
    </row>
    <row r="652" spans="1:30" s="235" customFormat="1" x14ac:dyDescent="0.35">
      <c r="A652" s="240">
        <v>45582</v>
      </c>
      <c r="B652" s="241">
        <v>11.1</v>
      </c>
      <c r="C652" s="241">
        <v>9.8000000000000007</v>
      </c>
      <c r="D652" s="241">
        <v>9</v>
      </c>
      <c r="E652" s="241">
        <v>10.5</v>
      </c>
      <c r="F652" s="241">
        <v>14.6</v>
      </c>
      <c r="G652" s="241">
        <v>15.9</v>
      </c>
      <c r="H652" s="241">
        <v>16</v>
      </c>
      <c r="I652" s="241">
        <v>16.5</v>
      </c>
      <c r="J652" s="241">
        <v>16.600000000000001</v>
      </c>
      <c r="K652" s="241">
        <v>17.5</v>
      </c>
      <c r="L652" s="241">
        <v>17</v>
      </c>
      <c r="M652" s="241">
        <v>16.2</v>
      </c>
      <c r="N652" s="241">
        <v>14.7</v>
      </c>
      <c r="O652" s="241">
        <v>12.8</v>
      </c>
      <c r="P652" s="241">
        <v>12</v>
      </c>
      <c r="Q652" s="241">
        <v>9.9</v>
      </c>
      <c r="R652" s="241">
        <v>10.8</v>
      </c>
      <c r="S652" s="241">
        <v>9.5</v>
      </c>
      <c r="T652" s="241">
        <v>8.8000000000000007</v>
      </c>
      <c r="U652" s="241">
        <v>9.3000000000000007</v>
      </c>
      <c r="V652" s="241">
        <v>7.4</v>
      </c>
      <c r="W652" s="241">
        <v>7.2</v>
      </c>
      <c r="X652" s="241">
        <v>7.1</v>
      </c>
      <c r="Y652" s="241">
        <v>6.2</v>
      </c>
      <c r="Z652" s="235" t="str">
        <f t="shared" si="30"/>
        <v>Thursday</v>
      </c>
      <c r="AA652" s="235" t="str">
        <f t="shared" si="31"/>
        <v>October</v>
      </c>
      <c r="AB652" s="235" t="s">
        <v>216</v>
      </c>
      <c r="AC652" s="242">
        <f t="shared" si="32"/>
        <v>11.933333333333332</v>
      </c>
      <c r="AD652" s="235">
        <f>VLOOKUP(A652,'[5]Daily LDZ Demand'!$A$5:$B$4752,2,FALSE)</f>
        <v>4.6340000000000003</v>
      </c>
    </row>
    <row r="653" spans="1:30" s="235" customFormat="1" x14ac:dyDescent="0.35">
      <c r="A653" s="240">
        <v>45583</v>
      </c>
      <c r="B653" s="241">
        <v>7.8</v>
      </c>
      <c r="C653" s="241">
        <v>8.5</v>
      </c>
      <c r="D653" s="241">
        <v>9.8000000000000007</v>
      </c>
      <c r="E653" s="241">
        <v>10.5</v>
      </c>
      <c r="F653" s="241">
        <v>11.8</v>
      </c>
      <c r="G653" s="241">
        <v>13.7</v>
      </c>
      <c r="H653" s="241">
        <v>15.2</v>
      </c>
      <c r="I653" s="241">
        <v>15.4</v>
      </c>
      <c r="J653" s="241">
        <v>15.9</v>
      </c>
      <c r="K653" s="241">
        <v>15</v>
      </c>
      <c r="L653" s="241">
        <v>14.6</v>
      </c>
      <c r="M653" s="241">
        <v>14.2</v>
      </c>
      <c r="N653" s="241">
        <v>13.6</v>
      </c>
      <c r="O653" s="241">
        <v>13.7</v>
      </c>
      <c r="P653" s="241">
        <v>14.2</v>
      </c>
      <c r="Q653" s="241">
        <v>14.5</v>
      </c>
      <c r="R653" s="241">
        <v>15</v>
      </c>
      <c r="S653" s="241">
        <v>15.2</v>
      </c>
      <c r="T653" s="241">
        <v>15.4</v>
      </c>
      <c r="U653" s="241">
        <v>15.4</v>
      </c>
      <c r="V653" s="241">
        <v>15.6</v>
      </c>
      <c r="W653" s="241">
        <v>15.6</v>
      </c>
      <c r="X653" s="241">
        <v>15.7</v>
      </c>
      <c r="Y653" s="241">
        <v>12.6</v>
      </c>
      <c r="Z653" s="235" t="str">
        <f t="shared" si="30"/>
        <v>Friday</v>
      </c>
      <c r="AA653" s="235" t="str">
        <f t="shared" si="31"/>
        <v>October</v>
      </c>
      <c r="AB653" s="235" t="s">
        <v>216</v>
      </c>
      <c r="AC653" s="242">
        <f t="shared" si="32"/>
        <v>13.704166666666667</v>
      </c>
      <c r="AD653" s="235">
        <f>VLOOKUP(A653,'[5]Daily LDZ Demand'!$A$5:$B$4752,2,FALSE)</f>
        <v>5.22</v>
      </c>
    </row>
    <row r="654" spans="1:30" s="235" customFormat="1" x14ac:dyDescent="0.35">
      <c r="A654" s="240">
        <v>45586</v>
      </c>
      <c r="B654" s="241">
        <v>11.9</v>
      </c>
      <c r="C654" s="241">
        <v>10.9</v>
      </c>
      <c r="D654" s="241">
        <v>12.1</v>
      </c>
      <c r="E654" s="241">
        <v>11.9</v>
      </c>
      <c r="F654" s="241">
        <v>12.4</v>
      </c>
      <c r="G654" s="241">
        <v>13.4</v>
      </c>
      <c r="H654" s="241">
        <v>13.4</v>
      </c>
      <c r="I654" s="241">
        <v>13.8</v>
      </c>
      <c r="J654" s="241">
        <v>13.7</v>
      </c>
      <c r="K654" s="241">
        <v>13.6</v>
      </c>
      <c r="L654" s="241">
        <v>13.2</v>
      </c>
      <c r="M654" s="241">
        <v>14</v>
      </c>
      <c r="N654" s="241">
        <v>12.7</v>
      </c>
      <c r="O654" s="241">
        <v>11.1</v>
      </c>
      <c r="P654" s="241">
        <v>10.1</v>
      </c>
      <c r="Q654" s="241">
        <v>9.6</v>
      </c>
      <c r="R654" s="241">
        <v>9.6</v>
      </c>
      <c r="S654" s="241">
        <v>10.9</v>
      </c>
      <c r="T654" s="241">
        <v>10.7</v>
      </c>
      <c r="U654" s="241">
        <v>9.6</v>
      </c>
      <c r="V654" s="241">
        <v>9.4</v>
      </c>
      <c r="W654" s="241">
        <v>8.4</v>
      </c>
      <c r="X654" s="241">
        <v>9</v>
      </c>
      <c r="Y654" s="241">
        <v>9.7000000000000011</v>
      </c>
      <c r="Z654" s="235" t="str">
        <f t="shared" si="30"/>
        <v>Monday</v>
      </c>
      <c r="AA654" s="235" t="str">
        <f t="shared" si="31"/>
        <v>October</v>
      </c>
      <c r="AB654" s="235" t="s">
        <v>216</v>
      </c>
      <c r="AC654" s="242">
        <f t="shared" si="32"/>
        <v>11.462499999999997</v>
      </c>
      <c r="AD654" s="235">
        <f>VLOOKUP(A654,'[5]Daily LDZ Demand'!$A$5:$B$4752,2,FALSE)</f>
        <v>5.89</v>
      </c>
    </row>
    <row r="655" spans="1:30" s="235" customFormat="1" x14ac:dyDescent="0.35">
      <c r="A655" s="240">
        <v>45587</v>
      </c>
      <c r="B655" s="241">
        <v>10.7</v>
      </c>
      <c r="C655" s="241">
        <v>11.4</v>
      </c>
      <c r="D655" s="241">
        <v>11.9</v>
      </c>
      <c r="E655" s="241">
        <v>12.2</v>
      </c>
      <c r="F655" s="241">
        <v>13.6</v>
      </c>
      <c r="G655" s="241">
        <v>15.1</v>
      </c>
      <c r="H655" s="241">
        <v>15.7</v>
      </c>
      <c r="I655" s="241">
        <v>16.7</v>
      </c>
      <c r="J655" s="241">
        <v>16.600000000000001</v>
      </c>
      <c r="K655" s="241">
        <v>15.9</v>
      </c>
      <c r="L655" s="241">
        <v>16.7</v>
      </c>
      <c r="M655" s="241">
        <v>15.3</v>
      </c>
      <c r="N655" s="241">
        <v>14</v>
      </c>
      <c r="O655" s="241">
        <v>12.9</v>
      </c>
      <c r="P655" s="241">
        <v>12.8</v>
      </c>
      <c r="Q655" s="241">
        <v>12</v>
      </c>
      <c r="R655" s="241">
        <v>11.3</v>
      </c>
      <c r="S655" s="241">
        <v>10</v>
      </c>
      <c r="T655" s="241">
        <v>11.3</v>
      </c>
      <c r="U655" s="241">
        <v>9.2000000000000011</v>
      </c>
      <c r="V655" s="241">
        <v>9.3000000000000007</v>
      </c>
      <c r="W655" s="241">
        <v>7.7</v>
      </c>
      <c r="X655" s="241">
        <v>7</v>
      </c>
      <c r="Y655" s="241">
        <v>5.9</v>
      </c>
      <c r="Z655" s="235" t="str">
        <f t="shared" si="30"/>
        <v>Tuesday</v>
      </c>
      <c r="AA655" s="235" t="str">
        <f t="shared" si="31"/>
        <v>October</v>
      </c>
      <c r="AB655" s="235" t="s">
        <v>216</v>
      </c>
      <c r="AC655" s="242">
        <f t="shared" si="32"/>
        <v>12.299999999999999</v>
      </c>
      <c r="AD655" s="235">
        <f>VLOOKUP(A655,'[5]Daily LDZ Demand'!$A$5:$B$4752,2,FALSE)</f>
        <v>5.6760000000000002</v>
      </c>
    </row>
    <row r="656" spans="1:30" s="235" customFormat="1" x14ac:dyDescent="0.35">
      <c r="A656" s="240">
        <v>45588</v>
      </c>
      <c r="B656" s="241">
        <v>6</v>
      </c>
      <c r="C656" s="241">
        <v>6</v>
      </c>
      <c r="D656" s="241">
        <v>8</v>
      </c>
      <c r="E656" s="241">
        <v>8.4</v>
      </c>
      <c r="F656" s="241">
        <v>10.3</v>
      </c>
      <c r="G656" s="241">
        <v>11</v>
      </c>
      <c r="H656" s="241">
        <v>12.7</v>
      </c>
      <c r="I656" s="241">
        <v>14.9</v>
      </c>
      <c r="J656" s="241">
        <v>16.3</v>
      </c>
      <c r="K656" s="241">
        <v>15.5</v>
      </c>
      <c r="L656" s="241">
        <v>15.9</v>
      </c>
      <c r="M656" s="241">
        <v>15.3</v>
      </c>
      <c r="N656" s="241">
        <v>13.5</v>
      </c>
      <c r="O656" s="241">
        <v>12.3</v>
      </c>
      <c r="P656" s="241">
        <v>10.8</v>
      </c>
      <c r="Q656" s="241">
        <v>10.3</v>
      </c>
      <c r="R656" s="241">
        <v>9.7000000000000011</v>
      </c>
      <c r="S656" s="241">
        <v>9.9</v>
      </c>
      <c r="T656" s="241">
        <v>9.7000000000000011</v>
      </c>
      <c r="U656" s="241">
        <v>11</v>
      </c>
      <c r="V656" s="241">
        <v>11.3</v>
      </c>
      <c r="W656" s="241">
        <v>11.8</v>
      </c>
      <c r="X656" s="241">
        <v>11.3</v>
      </c>
      <c r="Y656" s="241">
        <v>10.4</v>
      </c>
      <c r="Z656" s="235" t="str">
        <f t="shared" si="30"/>
        <v>Wednesday</v>
      </c>
      <c r="AA656" s="235" t="str">
        <f t="shared" si="31"/>
        <v>October</v>
      </c>
      <c r="AB656" s="235" t="s">
        <v>216</v>
      </c>
      <c r="AC656" s="242">
        <f t="shared" si="32"/>
        <v>11.345833333333333</v>
      </c>
      <c r="AD656" s="235">
        <f>VLOOKUP(A656,'[5]Daily LDZ Demand'!$A$5:$B$4752,2,FALSE)</f>
        <v>5.8849999999999998</v>
      </c>
    </row>
    <row r="657" spans="1:30" s="235" customFormat="1" x14ac:dyDescent="0.35">
      <c r="A657" s="240">
        <v>45589</v>
      </c>
      <c r="B657" s="241">
        <v>9.4</v>
      </c>
      <c r="C657" s="241">
        <v>8.7000000000000011</v>
      </c>
      <c r="D657" s="241">
        <v>9.8000000000000007</v>
      </c>
      <c r="E657" s="241">
        <v>11.9</v>
      </c>
      <c r="F657" s="241">
        <v>13.5</v>
      </c>
      <c r="G657" s="241">
        <v>14.5</v>
      </c>
      <c r="H657" s="241">
        <v>15.4</v>
      </c>
      <c r="I657" s="241">
        <v>15</v>
      </c>
      <c r="J657" s="241">
        <v>16.2</v>
      </c>
      <c r="K657" s="241">
        <v>15.3</v>
      </c>
      <c r="L657" s="241">
        <v>15.1</v>
      </c>
      <c r="M657" s="241">
        <v>14.8</v>
      </c>
      <c r="N657" s="241">
        <v>14.7</v>
      </c>
      <c r="O657" s="241">
        <v>14.6</v>
      </c>
      <c r="P657" s="241">
        <v>14.2</v>
      </c>
      <c r="Q657" s="241">
        <v>13.5</v>
      </c>
      <c r="R657" s="241">
        <v>14.3</v>
      </c>
      <c r="S657" s="241">
        <v>15</v>
      </c>
      <c r="T657" s="241">
        <v>15.1</v>
      </c>
      <c r="U657" s="241">
        <v>16.3</v>
      </c>
      <c r="V657" s="241">
        <v>15.9</v>
      </c>
      <c r="W657" s="241">
        <v>15.9</v>
      </c>
      <c r="X657" s="241">
        <v>15.6</v>
      </c>
      <c r="Y657" s="241">
        <v>15.3</v>
      </c>
      <c r="Z657" s="235" t="str">
        <f t="shared" si="30"/>
        <v>Thursday</v>
      </c>
      <c r="AA657" s="235" t="str">
        <f t="shared" si="31"/>
        <v>October</v>
      </c>
      <c r="AB657" s="235" t="s">
        <v>216</v>
      </c>
      <c r="AC657" s="242">
        <f t="shared" si="32"/>
        <v>14.166666666666666</v>
      </c>
      <c r="AD657" s="235">
        <f>VLOOKUP(A657,'[5]Daily LDZ Demand'!$A$5:$B$4752,2,FALSE)</f>
        <v>5.6980000000000004</v>
      </c>
    </row>
    <row r="658" spans="1:30" s="235" customFormat="1" x14ac:dyDescent="0.35">
      <c r="A658" s="240">
        <v>45590</v>
      </c>
      <c r="B658" s="241">
        <v>15.4</v>
      </c>
      <c r="C658" s="241">
        <v>15.4</v>
      </c>
      <c r="D658" s="241">
        <v>15.4</v>
      </c>
      <c r="E658" s="241">
        <v>14.3</v>
      </c>
      <c r="F658" s="241">
        <v>14.3</v>
      </c>
      <c r="G658" s="241">
        <v>14.9</v>
      </c>
      <c r="H658" s="241">
        <v>15.7</v>
      </c>
      <c r="I658" s="241">
        <v>15.6</v>
      </c>
      <c r="J658" s="241">
        <v>16.2</v>
      </c>
      <c r="K658" s="241">
        <v>15.6</v>
      </c>
      <c r="L658" s="241">
        <v>15.3</v>
      </c>
      <c r="M658" s="241">
        <v>14.5</v>
      </c>
      <c r="N658" s="241">
        <v>12.5</v>
      </c>
      <c r="O658" s="241">
        <v>11.5</v>
      </c>
      <c r="P658" s="241">
        <v>11.7</v>
      </c>
      <c r="Q658" s="241">
        <v>11.3</v>
      </c>
      <c r="R658" s="241">
        <v>11.8</v>
      </c>
      <c r="S658" s="241">
        <v>11.5</v>
      </c>
      <c r="T658" s="241">
        <v>11.2</v>
      </c>
      <c r="U658" s="241">
        <v>10.6</v>
      </c>
      <c r="V658" s="241">
        <v>10.1</v>
      </c>
      <c r="W658" s="241">
        <v>9.2000000000000011</v>
      </c>
      <c r="X658" s="241">
        <v>8.3000000000000007</v>
      </c>
      <c r="Y658" s="241">
        <v>6.9</v>
      </c>
      <c r="Z658" s="235" t="str">
        <f t="shared" si="30"/>
        <v>Friday</v>
      </c>
      <c r="AA658" s="235" t="str">
        <f t="shared" si="31"/>
        <v>October</v>
      </c>
      <c r="AB658" s="235" t="s">
        <v>216</v>
      </c>
      <c r="AC658" s="242">
        <f t="shared" si="32"/>
        <v>12.883333333333335</v>
      </c>
      <c r="AD658" s="235">
        <f>VLOOKUP(A658,'[5]Daily LDZ Demand'!$A$5:$B$4752,2,FALSE)</f>
        <v>5.2139999999999995</v>
      </c>
    </row>
    <row r="659" spans="1:30" s="235" customFormat="1" x14ac:dyDescent="0.35">
      <c r="A659" s="240">
        <v>45593</v>
      </c>
      <c r="B659" s="241">
        <v>12.2</v>
      </c>
      <c r="C659" s="241">
        <v>13</v>
      </c>
      <c r="D659" s="241">
        <v>13.6</v>
      </c>
      <c r="E659" s="241">
        <v>14</v>
      </c>
      <c r="F659" s="241">
        <v>14.1</v>
      </c>
      <c r="G659" s="241">
        <v>14.3</v>
      </c>
      <c r="H659" s="241">
        <v>15.2</v>
      </c>
      <c r="I659" s="241">
        <v>15.2</v>
      </c>
      <c r="J659" s="241">
        <v>15.6</v>
      </c>
      <c r="K659" s="241">
        <v>15.6</v>
      </c>
      <c r="L659" s="241">
        <v>14.9</v>
      </c>
      <c r="M659" s="241">
        <v>14.9</v>
      </c>
      <c r="N659" s="241">
        <v>14.7</v>
      </c>
      <c r="O659" s="241">
        <v>14.8</v>
      </c>
      <c r="P659" s="241">
        <v>14.7</v>
      </c>
      <c r="Q659" s="241">
        <v>14.4</v>
      </c>
      <c r="R659" s="241">
        <v>13.8</v>
      </c>
      <c r="S659" s="241">
        <v>13.1</v>
      </c>
      <c r="T659" s="241">
        <v>12.6</v>
      </c>
      <c r="U659" s="241">
        <v>10.7</v>
      </c>
      <c r="V659" s="241">
        <v>11.5</v>
      </c>
      <c r="W659" s="241">
        <v>12.2</v>
      </c>
      <c r="X659" s="241">
        <v>12.2</v>
      </c>
      <c r="Y659" s="241">
        <v>12.1</v>
      </c>
      <c r="Z659" s="235" t="str">
        <f t="shared" si="30"/>
        <v>Monday</v>
      </c>
      <c r="AA659" s="235" t="str">
        <f t="shared" si="31"/>
        <v>October</v>
      </c>
      <c r="AB659" s="235" t="s">
        <v>216</v>
      </c>
      <c r="AC659" s="242">
        <f t="shared" si="32"/>
        <v>13.725000000000001</v>
      </c>
      <c r="AD659" s="235">
        <f>VLOOKUP(A659,'[5]Daily LDZ Demand'!$A$5:$B$4752,2,FALSE)</f>
        <v>5.5510000000000002</v>
      </c>
    </row>
    <row r="660" spans="1:30" s="235" customFormat="1" x14ac:dyDescent="0.35">
      <c r="A660" s="240">
        <v>45594</v>
      </c>
      <c r="B660" s="241">
        <v>10.1</v>
      </c>
      <c r="C660" s="241">
        <v>10.1</v>
      </c>
      <c r="D660" s="241">
        <v>11.1</v>
      </c>
      <c r="E660" s="241">
        <v>12.1</v>
      </c>
      <c r="F660" s="241">
        <v>12.9</v>
      </c>
      <c r="G660" s="241">
        <v>13.9</v>
      </c>
      <c r="H660" s="241">
        <v>14.1</v>
      </c>
      <c r="I660" s="241">
        <v>14.6</v>
      </c>
      <c r="J660" s="241">
        <v>14.5</v>
      </c>
      <c r="K660" s="241">
        <v>14.5</v>
      </c>
      <c r="L660" s="241">
        <v>14.2</v>
      </c>
      <c r="M660" s="241">
        <v>13.6</v>
      </c>
      <c r="N660" s="241">
        <v>13.3</v>
      </c>
      <c r="O660" s="241">
        <v>13.1</v>
      </c>
      <c r="P660" s="241">
        <v>12.9</v>
      </c>
      <c r="Q660" s="241">
        <v>12.7</v>
      </c>
      <c r="R660" s="241">
        <v>12.5</v>
      </c>
      <c r="S660" s="241">
        <v>12.4</v>
      </c>
      <c r="T660" s="241">
        <v>12.3</v>
      </c>
      <c r="U660" s="241">
        <v>12.2</v>
      </c>
      <c r="V660" s="241">
        <v>12</v>
      </c>
      <c r="W660" s="241">
        <v>11.9</v>
      </c>
      <c r="X660" s="241">
        <v>11.9</v>
      </c>
      <c r="Y660" s="241">
        <v>11.8</v>
      </c>
      <c r="Z660" s="235" t="str">
        <f t="shared" si="30"/>
        <v>Tuesday</v>
      </c>
      <c r="AA660" s="235" t="str">
        <f t="shared" si="31"/>
        <v>October</v>
      </c>
      <c r="AB660" s="235" t="s">
        <v>216</v>
      </c>
      <c r="AC660" s="242">
        <f t="shared" si="32"/>
        <v>12.695833333333333</v>
      </c>
      <c r="AD660" s="235">
        <f>VLOOKUP(A660,'[5]Daily LDZ Demand'!$A$5:$B$4752,2,FALSE)</f>
        <v>5.4260000000000002</v>
      </c>
    </row>
    <row r="661" spans="1:30" s="235" customFormat="1" x14ac:dyDescent="0.35">
      <c r="A661" s="240">
        <v>45595</v>
      </c>
      <c r="B661" s="241">
        <v>11.7</v>
      </c>
      <c r="C661" s="241">
        <v>11.9</v>
      </c>
      <c r="D661" s="241">
        <v>12.2</v>
      </c>
      <c r="E661" s="241">
        <v>12.7</v>
      </c>
      <c r="F661" s="241">
        <v>13.3</v>
      </c>
      <c r="G661" s="241">
        <v>13.7</v>
      </c>
      <c r="H661" s="241">
        <v>14.3</v>
      </c>
      <c r="I661" s="241">
        <v>14.7</v>
      </c>
      <c r="J661" s="241">
        <v>14.7</v>
      </c>
      <c r="K661" s="241">
        <v>14.5</v>
      </c>
      <c r="L661" s="241">
        <v>14</v>
      </c>
      <c r="M661" s="241">
        <v>13.3</v>
      </c>
      <c r="N661" s="241">
        <v>12.9</v>
      </c>
      <c r="O661" s="241">
        <v>12.6</v>
      </c>
      <c r="P661" s="241">
        <v>12.5</v>
      </c>
      <c r="Q661" s="241">
        <v>12.2</v>
      </c>
      <c r="R661" s="241">
        <v>10</v>
      </c>
      <c r="S661" s="241">
        <v>8.6</v>
      </c>
      <c r="T661" s="241">
        <v>7.7</v>
      </c>
      <c r="U661" s="241">
        <v>6.4</v>
      </c>
      <c r="V661" s="241">
        <v>5.8</v>
      </c>
      <c r="W661" s="241">
        <v>5.4</v>
      </c>
      <c r="X661" s="241">
        <v>4.9000000000000004</v>
      </c>
      <c r="Y661" s="241">
        <v>4.0999999999999996</v>
      </c>
      <c r="Z661" s="235" t="str">
        <f t="shared" si="30"/>
        <v>Wednesday</v>
      </c>
      <c r="AA661" s="235" t="str">
        <f t="shared" si="31"/>
        <v>October</v>
      </c>
      <c r="AB661" s="235" t="s">
        <v>216</v>
      </c>
      <c r="AC661" s="242">
        <f t="shared" si="32"/>
        <v>11.004166666666668</v>
      </c>
      <c r="AD661" s="235">
        <f>VLOOKUP(A661,'[5]Daily LDZ Demand'!$A$5:$B$4752,2,FALSE)</f>
        <v>5.7919999999999998</v>
      </c>
    </row>
    <row r="662" spans="1:30" s="235" customFormat="1" x14ac:dyDescent="0.35">
      <c r="A662" s="240">
        <v>45596</v>
      </c>
      <c r="B662" s="241">
        <v>4.2</v>
      </c>
      <c r="C662" s="241">
        <v>3.8</v>
      </c>
      <c r="D662" s="241">
        <v>4.3</v>
      </c>
      <c r="E662" s="241">
        <v>5.2</v>
      </c>
      <c r="F662" s="241">
        <v>6.9</v>
      </c>
      <c r="G662" s="241">
        <v>10</v>
      </c>
      <c r="H662" s="241">
        <v>13.5</v>
      </c>
      <c r="I662" s="241">
        <v>16.5</v>
      </c>
      <c r="J662" s="241">
        <v>15.4</v>
      </c>
      <c r="K662" s="241">
        <v>14.5</v>
      </c>
      <c r="L662" s="241">
        <v>13.9</v>
      </c>
      <c r="M662" s="241">
        <v>13.3</v>
      </c>
      <c r="N662" s="241">
        <v>13.2</v>
      </c>
      <c r="O662" s="241">
        <v>12.7</v>
      </c>
      <c r="P662" s="241">
        <v>12.2</v>
      </c>
      <c r="Q662" s="241">
        <v>11.4</v>
      </c>
      <c r="R662" s="241">
        <v>11.1</v>
      </c>
      <c r="S662" s="241">
        <v>11.2</v>
      </c>
      <c r="T662" s="241">
        <v>11</v>
      </c>
      <c r="U662" s="241">
        <v>10.9</v>
      </c>
      <c r="V662" s="241">
        <v>10.8</v>
      </c>
      <c r="W662" s="241">
        <v>10.6</v>
      </c>
      <c r="X662" s="241">
        <v>10.6</v>
      </c>
      <c r="Y662" s="241">
        <v>10.8</v>
      </c>
      <c r="Z662" s="235" t="str">
        <f t="shared" si="30"/>
        <v>Thursday</v>
      </c>
      <c r="AA662" s="235" t="str">
        <f t="shared" si="31"/>
        <v>October</v>
      </c>
      <c r="AB662" s="235" t="s">
        <v>216</v>
      </c>
      <c r="AC662" s="242">
        <f t="shared" si="32"/>
        <v>10.75</v>
      </c>
      <c r="AD662" s="235">
        <f>VLOOKUP(A662,'[5]Daily LDZ Demand'!$A$5:$B$4752,2,FALSE)</f>
        <v>5.7380000000000004</v>
      </c>
    </row>
    <row r="663" spans="1:30" s="235" customFormat="1" x14ac:dyDescent="0.35">
      <c r="A663" s="240">
        <v>45597</v>
      </c>
      <c r="B663" s="241">
        <v>10.7</v>
      </c>
      <c r="C663" s="241">
        <v>10.9</v>
      </c>
      <c r="D663" s="241">
        <v>11</v>
      </c>
      <c r="E663" s="241">
        <v>11.8</v>
      </c>
      <c r="F663" s="241">
        <v>12.8</v>
      </c>
      <c r="G663" s="241">
        <v>13.2</v>
      </c>
      <c r="H663" s="241">
        <v>13.3</v>
      </c>
      <c r="I663" s="241">
        <v>13.2</v>
      </c>
      <c r="J663" s="241">
        <v>13</v>
      </c>
      <c r="K663" s="241">
        <v>12.9</v>
      </c>
      <c r="L663" s="241">
        <v>12.8</v>
      </c>
      <c r="M663" s="241">
        <v>12.6</v>
      </c>
      <c r="N663" s="241">
        <v>12.4</v>
      </c>
      <c r="O663" s="241">
        <v>11.9</v>
      </c>
      <c r="P663" s="241">
        <v>11.6</v>
      </c>
      <c r="Q663" s="241">
        <v>11.6</v>
      </c>
      <c r="R663" s="241">
        <v>11.8</v>
      </c>
      <c r="S663" s="241">
        <v>11.5</v>
      </c>
      <c r="T663" s="241">
        <v>11.4</v>
      </c>
      <c r="U663" s="241">
        <v>11.2</v>
      </c>
      <c r="V663" s="241">
        <v>11</v>
      </c>
      <c r="W663" s="241">
        <v>10.9</v>
      </c>
      <c r="X663" s="241">
        <v>10.7</v>
      </c>
      <c r="Y663" s="241">
        <v>10.6</v>
      </c>
      <c r="Z663" s="235" t="str">
        <f t="shared" si="30"/>
        <v>Friday</v>
      </c>
      <c r="AA663" s="235" t="str">
        <f t="shared" si="31"/>
        <v>November</v>
      </c>
      <c r="AB663" s="235" t="s">
        <v>216</v>
      </c>
      <c r="AC663" s="242">
        <f t="shared" si="32"/>
        <v>11.866666666666667</v>
      </c>
      <c r="AD663" s="235">
        <f>VLOOKUP(A663,'[5]Daily LDZ Demand'!$A$5:$B$4752,2,FALSE)</f>
        <v>6.2119999999999997</v>
      </c>
    </row>
    <row r="664" spans="1:30" s="235" customFormat="1" x14ac:dyDescent="0.35">
      <c r="A664" s="240">
        <v>45600</v>
      </c>
      <c r="B664" s="241">
        <v>11</v>
      </c>
      <c r="C664" s="241">
        <v>10.5</v>
      </c>
      <c r="D664" s="241">
        <v>11</v>
      </c>
      <c r="E664" s="241">
        <v>11</v>
      </c>
      <c r="F664" s="241">
        <v>11</v>
      </c>
      <c r="G664" s="241">
        <v>12</v>
      </c>
      <c r="H664" s="241">
        <v>12</v>
      </c>
      <c r="I664" s="241">
        <v>12</v>
      </c>
      <c r="J664" s="241">
        <v>12</v>
      </c>
      <c r="K664" s="241">
        <v>12</v>
      </c>
      <c r="L664" s="241">
        <v>11</v>
      </c>
      <c r="M664" s="241">
        <v>10.9</v>
      </c>
      <c r="N664" s="241">
        <v>10.5</v>
      </c>
      <c r="O664" s="241">
        <v>10.3</v>
      </c>
      <c r="P664" s="241">
        <v>10.200000000000001</v>
      </c>
      <c r="Q664" s="241">
        <v>10.4</v>
      </c>
      <c r="R664" s="241">
        <v>10.4</v>
      </c>
      <c r="S664" s="241">
        <v>10.3</v>
      </c>
      <c r="T664" s="241">
        <v>10.4</v>
      </c>
      <c r="U664" s="241">
        <v>10.6</v>
      </c>
      <c r="V664" s="241">
        <v>10.6</v>
      </c>
      <c r="W664" s="241">
        <v>10.6</v>
      </c>
      <c r="X664" s="241">
        <v>10.4</v>
      </c>
      <c r="Y664" s="241">
        <v>10.1</v>
      </c>
      <c r="Z664" s="235" t="str">
        <f t="shared" si="30"/>
        <v>Monday</v>
      </c>
      <c r="AA664" s="235" t="str">
        <f t="shared" si="31"/>
        <v>November</v>
      </c>
      <c r="AB664" s="235" t="s">
        <v>216</v>
      </c>
      <c r="AC664" s="242">
        <f t="shared" si="32"/>
        <v>10.883333333333335</v>
      </c>
      <c r="AD664" s="235">
        <f>VLOOKUP(A664,'[5]Daily LDZ Demand'!$A$5:$B$4752,2,FALSE)</f>
        <v>7.0039999999999996</v>
      </c>
    </row>
    <row r="665" spans="1:30" s="235" customFormat="1" x14ac:dyDescent="0.35">
      <c r="A665" s="240">
        <v>45601</v>
      </c>
      <c r="B665" s="241">
        <v>10</v>
      </c>
      <c r="C665" s="241">
        <v>9.9</v>
      </c>
      <c r="D665" s="241">
        <v>9.9</v>
      </c>
      <c r="E665" s="241">
        <v>10.1</v>
      </c>
      <c r="F665" s="241">
        <v>10.6</v>
      </c>
      <c r="G665" s="241">
        <v>11.3</v>
      </c>
      <c r="H665" s="241">
        <v>11.5</v>
      </c>
      <c r="I665" s="241">
        <v>11.7</v>
      </c>
      <c r="J665" s="241">
        <v>12</v>
      </c>
      <c r="K665" s="241">
        <v>12.4</v>
      </c>
      <c r="L665" s="241">
        <v>12.5</v>
      </c>
      <c r="M665" s="241">
        <v>12.4</v>
      </c>
      <c r="N665" s="241">
        <v>12.1</v>
      </c>
      <c r="O665" s="241">
        <v>12</v>
      </c>
      <c r="P665" s="241">
        <v>12.2</v>
      </c>
      <c r="Q665" s="241">
        <v>12</v>
      </c>
      <c r="R665" s="241">
        <v>11.9</v>
      </c>
      <c r="S665" s="241">
        <v>12</v>
      </c>
      <c r="T665" s="241">
        <v>11.9</v>
      </c>
      <c r="U665" s="241">
        <v>12</v>
      </c>
      <c r="V665" s="241">
        <v>11.9</v>
      </c>
      <c r="W665" s="241">
        <v>11.8</v>
      </c>
      <c r="X665" s="241">
        <v>11.7</v>
      </c>
      <c r="Y665" s="241">
        <v>11.7</v>
      </c>
      <c r="Z665" s="235" t="str">
        <f t="shared" si="30"/>
        <v>Tuesday</v>
      </c>
      <c r="AA665" s="235" t="str">
        <f t="shared" si="31"/>
        <v>November</v>
      </c>
      <c r="AB665" s="235" t="s">
        <v>216</v>
      </c>
      <c r="AC665" s="242">
        <f t="shared" si="32"/>
        <v>11.5625</v>
      </c>
      <c r="AD665" s="235">
        <f>VLOOKUP(A665,'[5]Daily LDZ Demand'!$A$5:$B$4752,2,FALSE)</f>
        <v>7.0449999999999999</v>
      </c>
    </row>
    <row r="666" spans="1:30" s="235" customFormat="1" x14ac:dyDescent="0.35">
      <c r="A666" s="240">
        <v>45602</v>
      </c>
      <c r="B666" s="241">
        <v>11.7</v>
      </c>
      <c r="C666" s="241">
        <v>11.7</v>
      </c>
      <c r="D666" s="241">
        <v>11.7</v>
      </c>
      <c r="E666" s="241">
        <v>12.1</v>
      </c>
      <c r="F666" s="241">
        <v>12.4</v>
      </c>
      <c r="G666" s="241">
        <v>12.6</v>
      </c>
      <c r="H666" s="241">
        <v>12.5</v>
      </c>
      <c r="I666" s="241">
        <v>12.9</v>
      </c>
      <c r="J666" s="241">
        <v>13</v>
      </c>
      <c r="K666" s="241">
        <v>13</v>
      </c>
      <c r="L666" s="241">
        <v>12.7</v>
      </c>
      <c r="M666" s="241">
        <v>12.5</v>
      </c>
      <c r="N666" s="241">
        <v>12.3</v>
      </c>
      <c r="O666" s="241">
        <v>12.1</v>
      </c>
      <c r="P666" s="241">
        <v>11.9</v>
      </c>
      <c r="Q666" s="241">
        <v>11.8</v>
      </c>
      <c r="R666" s="241">
        <v>11.7</v>
      </c>
      <c r="S666" s="241">
        <v>11.5</v>
      </c>
      <c r="T666" s="241">
        <v>11.4</v>
      </c>
      <c r="U666" s="241">
        <v>11.3</v>
      </c>
      <c r="V666" s="241">
        <v>11.5</v>
      </c>
      <c r="W666" s="241">
        <v>11.5</v>
      </c>
      <c r="X666" s="241">
        <v>11.5</v>
      </c>
      <c r="Y666" s="241">
        <v>11.6</v>
      </c>
      <c r="Z666" s="235" t="str">
        <f t="shared" si="30"/>
        <v>Wednesday</v>
      </c>
      <c r="AA666" s="235" t="str">
        <f t="shared" si="31"/>
        <v>November</v>
      </c>
      <c r="AB666" s="235" t="s">
        <v>216</v>
      </c>
      <c r="AC666" s="242">
        <f t="shared" si="32"/>
        <v>12.037500000000001</v>
      </c>
      <c r="AD666" s="235">
        <f>VLOOKUP(A666,'[5]Daily LDZ Demand'!$A$5:$B$4752,2,FALSE)</f>
        <v>6.61</v>
      </c>
    </row>
    <row r="667" spans="1:30" s="235" customFormat="1" x14ac:dyDescent="0.35">
      <c r="A667" s="240">
        <v>45603</v>
      </c>
      <c r="B667" s="241">
        <v>11.9</v>
      </c>
      <c r="C667" s="241">
        <v>12.1</v>
      </c>
      <c r="D667" s="241">
        <v>12.4</v>
      </c>
      <c r="E667" s="241">
        <v>12.7</v>
      </c>
      <c r="F667" s="241">
        <v>13</v>
      </c>
      <c r="G667" s="241">
        <v>13</v>
      </c>
      <c r="H667" s="241">
        <v>12.9</v>
      </c>
      <c r="I667" s="241">
        <v>12.8</v>
      </c>
      <c r="J667" s="241">
        <v>12.5</v>
      </c>
      <c r="K667" s="241">
        <v>11.9</v>
      </c>
      <c r="L667" s="241">
        <v>11.6</v>
      </c>
      <c r="M667" s="241">
        <v>11.2</v>
      </c>
      <c r="N667" s="241">
        <v>10.9</v>
      </c>
      <c r="O667" s="241">
        <v>10.6</v>
      </c>
      <c r="P667" s="241">
        <v>10.6</v>
      </c>
      <c r="Q667" s="241">
        <v>10.7</v>
      </c>
      <c r="R667" s="241">
        <v>10.5</v>
      </c>
      <c r="S667" s="241">
        <v>10.5</v>
      </c>
      <c r="T667" s="241">
        <v>10.6</v>
      </c>
      <c r="U667" s="241">
        <v>10.8</v>
      </c>
      <c r="V667" s="241">
        <v>11.2</v>
      </c>
      <c r="W667" s="241">
        <v>11.5</v>
      </c>
      <c r="X667" s="241">
        <v>11.4</v>
      </c>
      <c r="Y667" s="241">
        <v>11.2</v>
      </c>
      <c r="Z667" s="235" t="str">
        <f t="shared" si="30"/>
        <v>Thursday</v>
      </c>
      <c r="AA667" s="235" t="str">
        <f t="shared" si="31"/>
        <v>November</v>
      </c>
      <c r="AB667" s="235" t="s">
        <v>216</v>
      </c>
      <c r="AC667" s="242">
        <f t="shared" si="32"/>
        <v>11.604166666666664</v>
      </c>
      <c r="AD667" s="235">
        <f>VLOOKUP(A667,'[5]Daily LDZ Demand'!$A$5:$B$4752,2,FALSE)</f>
        <v>6.9380000000000006</v>
      </c>
    </row>
    <row r="668" spans="1:30" s="235" customFormat="1" x14ac:dyDescent="0.35">
      <c r="A668" s="240">
        <v>45604</v>
      </c>
      <c r="B668" s="241">
        <v>10.8</v>
      </c>
      <c r="C668" s="241">
        <v>10.4</v>
      </c>
      <c r="D668" s="241">
        <v>9.9</v>
      </c>
      <c r="E668" s="241">
        <v>9.7000000000000011</v>
      </c>
      <c r="F668" s="241">
        <v>9.6</v>
      </c>
      <c r="G668" s="241">
        <v>9.8000000000000007</v>
      </c>
      <c r="H668" s="241">
        <v>9.8000000000000007</v>
      </c>
      <c r="I668" s="241">
        <v>9.5</v>
      </c>
      <c r="J668" s="241">
        <v>9.4</v>
      </c>
      <c r="K668" s="241">
        <v>9.4</v>
      </c>
      <c r="L668" s="241">
        <v>9.1</v>
      </c>
      <c r="M668" s="241">
        <v>8.8000000000000007</v>
      </c>
      <c r="N668" s="241">
        <v>8.4</v>
      </c>
      <c r="O668" s="241">
        <v>8.3000000000000007</v>
      </c>
      <c r="P668" s="241">
        <v>8.1</v>
      </c>
      <c r="Q668" s="241">
        <v>8.1999999999999993</v>
      </c>
      <c r="R668" s="241">
        <v>8.1999999999999993</v>
      </c>
      <c r="S668" s="241">
        <v>8.3000000000000007</v>
      </c>
      <c r="T668" s="241">
        <v>8.1</v>
      </c>
      <c r="U668" s="241">
        <v>8</v>
      </c>
      <c r="V668" s="241">
        <v>7.9</v>
      </c>
      <c r="W668" s="241">
        <v>7.8</v>
      </c>
      <c r="X668" s="241">
        <v>7.9</v>
      </c>
      <c r="Y668" s="241">
        <v>7.9</v>
      </c>
      <c r="Z668" s="235" t="str">
        <f t="shared" si="30"/>
        <v>Friday</v>
      </c>
      <c r="AA668" s="235" t="str">
        <f t="shared" si="31"/>
        <v>November</v>
      </c>
      <c r="AB668" s="235" t="s">
        <v>216</v>
      </c>
      <c r="AC668" s="242">
        <f t="shared" si="32"/>
        <v>8.8875000000000011</v>
      </c>
      <c r="AD668" s="235">
        <f>VLOOKUP(A668,'[5]Daily LDZ Demand'!$A$5:$B$4752,2,FALSE)</f>
        <v>7.7789999999999999</v>
      </c>
    </row>
    <row r="669" spans="1:30" s="235" customFormat="1" x14ac:dyDescent="0.35">
      <c r="A669" s="240">
        <v>45607</v>
      </c>
      <c r="B669" s="241">
        <v>10.8</v>
      </c>
      <c r="C669" s="241">
        <v>9.7000000000000011</v>
      </c>
      <c r="D669" s="241">
        <v>8.1999999999999993</v>
      </c>
      <c r="E669" s="241">
        <v>8.4</v>
      </c>
      <c r="F669" s="241">
        <v>9.7000000000000011</v>
      </c>
      <c r="G669" s="241">
        <v>11.2</v>
      </c>
      <c r="H669" s="241">
        <v>11.7</v>
      </c>
      <c r="I669" s="241">
        <v>12</v>
      </c>
      <c r="J669" s="241">
        <v>12.3</v>
      </c>
      <c r="K669" s="241">
        <v>12.2</v>
      </c>
      <c r="L669" s="241">
        <v>11.2</v>
      </c>
      <c r="M669" s="241">
        <v>9.6</v>
      </c>
      <c r="N669" s="241">
        <v>8.3000000000000007</v>
      </c>
      <c r="O669" s="241">
        <v>8.1</v>
      </c>
      <c r="P669" s="241">
        <v>7.1</v>
      </c>
      <c r="Q669" s="241">
        <v>5.9</v>
      </c>
      <c r="R669" s="241">
        <v>4.5</v>
      </c>
      <c r="S669" s="241">
        <v>4.4000000000000004</v>
      </c>
      <c r="T669" s="241">
        <v>3.4</v>
      </c>
      <c r="U669" s="241">
        <v>4.4000000000000004</v>
      </c>
      <c r="V669" s="241">
        <v>6</v>
      </c>
      <c r="W669" s="241">
        <v>5.2</v>
      </c>
      <c r="X669" s="241">
        <v>1.9</v>
      </c>
      <c r="Y669" s="241">
        <v>4.9000000000000004</v>
      </c>
      <c r="Z669" s="235" t="str">
        <f t="shared" si="30"/>
        <v>Monday</v>
      </c>
      <c r="AA669" s="235" t="str">
        <f t="shared" si="31"/>
        <v>November</v>
      </c>
      <c r="AB669" s="235" t="s">
        <v>216</v>
      </c>
      <c r="AC669" s="242">
        <f t="shared" si="32"/>
        <v>7.9625000000000012</v>
      </c>
      <c r="AD669" s="235">
        <f>VLOOKUP(A669,'[5]Daily LDZ Demand'!$A$5:$B$4752,2,FALSE)</f>
        <v>7.431</v>
      </c>
    </row>
    <row r="670" spans="1:30" s="235" customFormat="1" x14ac:dyDescent="0.35">
      <c r="A670" s="240">
        <v>45608</v>
      </c>
      <c r="B670" s="241">
        <v>5.5</v>
      </c>
      <c r="C670" s="241">
        <v>4.8</v>
      </c>
      <c r="D670" s="241">
        <v>3</v>
      </c>
      <c r="E670" s="241">
        <v>5.8</v>
      </c>
      <c r="F670" s="241">
        <v>7.6</v>
      </c>
      <c r="G670" s="241">
        <v>8.8000000000000007</v>
      </c>
      <c r="H670" s="241">
        <v>10.200000000000001</v>
      </c>
      <c r="I670" s="241">
        <v>10.7</v>
      </c>
      <c r="J670" s="241">
        <v>11</v>
      </c>
      <c r="K670" s="241">
        <v>10.5</v>
      </c>
      <c r="L670" s="241">
        <v>10.1</v>
      </c>
      <c r="M670" s="241">
        <v>7.8</v>
      </c>
      <c r="N670" s="241">
        <v>7.3</v>
      </c>
      <c r="O670" s="241">
        <v>7.7</v>
      </c>
      <c r="P670" s="241">
        <v>8.3000000000000007</v>
      </c>
      <c r="Q670" s="241">
        <v>8.9</v>
      </c>
      <c r="R670" s="241">
        <v>8.6</v>
      </c>
      <c r="S670" s="241">
        <v>8.4</v>
      </c>
      <c r="T670" s="241">
        <v>8.6</v>
      </c>
      <c r="U670" s="241">
        <v>8.7000000000000011</v>
      </c>
      <c r="V670" s="241">
        <v>7.9</v>
      </c>
      <c r="W670" s="241">
        <v>8.4</v>
      </c>
      <c r="X670" s="241">
        <v>8.1999999999999993</v>
      </c>
      <c r="Y670" s="241">
        <v>8.3000000000000007</v>
      </c>
      <c r="Z670" s="235" t="str">
        <f t="shared" si="30"/>
        <v>Tuesday</v>
      </c>
      <c r="AA670" s="235" t="str">
        <f t="shared" si="31"/>
        <v>November</v>
      </c>
      <c r="AB670" s="235" t="s">
        <v>216</v>
      </c>
      <c r="AC670" s="242">
        <f t="shared" si="32"/>
        <v>8.1291666666666664</v>
      </c>
      <c r="AD670" s="235">
        <f>VLOOKUP(A670,'[5]Daily LDZ Demand'!$A$5:$B$4752,2,FALSE)</f>
        <v>9.16</v>
      </c>
    </row>
    <row r="671" spans="1:30" s="235" customFormat="1" x14ac:dyDescent="0.35">
      <c r="A671" s="240">
        <v>45609</v>
      </c>
      <c r="B671" s="241">
        <v>8</v>
      </c>
      <c r="C671" s="241">
        <v>7.3</v>
      </c>
      <c r="D671" s="241">
        <v>6.6</v>
      </c>
      <c r="E671" s="241">
        <v>6.6</v>
      </c>
      <c r="F671" s="241">
        <v>9</v>
      </c>
      <c r="G671" s="241">
        <v>10.3</v>
      </c>
      <c r="H671" s="241">
        <v>11.1</v>
      </c>
      <c r="I671" s="241">
        <v>11.8</v>
      </c>
      <c r="J671" s="241">
        <v>11.4</v>
      </c>
      <c r="K671" s="241">
        <v>11</v>
      </c>
      <c r="L671" s="241">
        <v>10.3</v>
      </c>
      <c r="M671" s="241">
        <v>9</v>
      </c>
      <c r="N671" s="241">
        <v>6.9</v>
      </c>
      <c r="O671" s="241">
        <v>6</v>
      </c>
      <c r="P671" s="241">
        <v>4.6000000000000005</v>
      </c>
      <c r="Q671" s="241">
        <v>3.9</v>
      </c>
      <c r="R671" s="241">
        <v>4.5</v>
      </c>
      <c r="S671" s="241">
        <v>3.2</v>
      </c>
      <c r="T671" s="241">
        <v>3.2</v>
      </c>
      <c r="U671" s="241">
        <v>3.6</v>
      </c>
      <c r="V671" s="241">
        <v>4.8</v>
      </c>
      <c r="W671" s="241">
        <v>5.8</v>
      </c>
      <c r="X671" s="241">
        <v>6.4</v>
      </c>
      <c r="Y671" s="241">
        <v>7</v>
      </c>
      <c r="Z671" s="235" t="str">
        <f t="shared" si="30"/>
        <v>Wednesday</v>
      </c>
      <c r="AA671" s="235" t="str">
        <f t="shared" si="31"/>
        <v>November</v>
      </c>
      <c r="AB671" s="235" t="s">
        <v>216</v>
      </c>
      <c r="AC671" s="242">
        <f t="shared" si="32"/>
        <v>7.1791666666666671</v>
      </c>
      <c r="AD671" s="235">
        <f>VLOOKUP(A671,'[5]Daily LDZ Demand'!$A$5:$B$4752,2,FALSE)</f>
        <v>8.7309999999999999</v>
      </c>
    </row>
    <row r="672" spans="1:30" s="235" customFormat="1" x14ac:dyDescent="0.35">
      <c r="A672" s="240">
        <v>45610</v>
      </c>
      <c r="B672" s="241">
        <v>7.2</v>
      </c>
      <c r="C672" s="241">
        <v>7.6</v>
      </c>
      <c r="D672" s="241">
        <v>8</v>
      </c>
      <c r="E672" s="241">
        <v>8.4</v>
      </c>
      <c r="F672" s="241">
        <v>9.6</v>
      </c>
      <c r="G672" s="241">
        <v>10.6</v>
      </c>
      <c r="H672" s="241">
        <v>12</v>
      </c>
      <c r="I672" s="241">
        <v>12.5</v>
      </c>
      <c r="J672" s="241">
        <v>12.5</v>
      </c>
      <c r="K672" s="241">
        <v>12.8</v>
      </c>
      <c r="L672" s="241">
        <v>10.4</v>
      </c>
      <c r="M672" s="241">
        <v>9.2000000000000011</v>
      </c>
      <c r="N672" s="241">
        <v>6.7</v>
      </c>
      <c r="O672" s="241">
        <v>5.7</v>
      </c>
      <c r="P672" s="241">
        <v>3.8</v>
      </c>
      <c r="Q672" s="241">
        <v>2.4</v>
      </c>
      <c r="R672" s="241">
        <v>2</v>
      </c>
      <c r="S672" s="241">
        <v>1.5</v>
      </c>
      <c r="T672" s="241">
        <v>1</v>
      </c>
      <c r="U672" s="241">
        <v>0</v>
      </c>
      <c r="V672" s="241">
        <v>-0.5</v>
      </c>
      <c r="W672" s="241">
        <v>-0.1</v>
      </c>
      <c r="X672" s="241">
        <v>-0.5</v>
      </c>
      <c r="Y672" s="241">
        <v>-0.1</v>
      </c>
      <c r="Z672" s="235" t="str">
        <f t="shared" si="30"/>
        <v>Thursday</v>
      </c>
      <c r="AA672" s="235" t="str">
        <f t="shared" si="31"/>
        <v>November</v>
      </c>
      <c r="AB672" s="235" t="s">
        <v>216</v>
      </c>
      <c r="AC672" s="242">
        <f t="shared" si="32"/>
        <v>5.9458333333333355</v>
      </c>
      <c r="AD672" s="235">
        <f>VLOOKUP(A672,'[5]Daily LDZ Demand'!$A$5:$B$4752,2,FALSE)</f>
        <v>8.3529999999999998</v>
      </c>
    </row>
    <row r="673" spans="1:30" s="235" customFormat="1" x14ac:dyDescent="0.35">
      <c r="A673" s="240">
        <v>45611</v>
      </c>
      <c r="B673" s="241">
        <v>-0.1</v>
      </c>
      <c r="C673" s="241">
        <v>-0.2</v>
      </c>
      <c r="D673" s="241">
        <v>0.1</v>
      </c>
      <c r="E673" s="241">
        <v>0.8</v>
      </c>
      <c r="F673" s="241">
        <v>2.3000000000000003</v>
      </c>
      <c r="G673" s="241">
        <v>4.2</v>
      </c>
      <c r="H673" s="241">
        <v>6.2</v>
      </c>
      <c r="I673" s="241">
        <v>9.5</v>
      </c>
      <c r="J673" s="241">
        <v>9.4</v>
      </c>
      <c r="K673" s="241">
        <v>9.6</v>
      </c>
      <c r="L673" s="241">
        <v>8.4</v>
      </c>
      <c r="M673" s="241">
        <v>5.8</v>
      </c>
      <c r="N673" s="241">
        <v>3.3</v>
      </c>
      <c r="O673" s="241">
        <v>2.7</v>
      </c>
      <c r="P673" s="241">
        <v>2.1</v>
      </c>
      <c r="Q673" s="241">
        <v>1.3</v>
      </c>
      <c r="R673" s="241">
        <v>0.3</v>
      </c>
      <c r="S673" s="241">
        <v>-0.3</v>
      </c>
      <c r="T673" s="241">
        <v>0</v>
      </c>
      <c r="U673" s="241">
        <v>-0.6</v>
      </c>
      <c r="V673" s="241">
        <v>1</v>
      </c>
      <c r="W673" s="241">
        <v>1.3</v>
      </c>
      <c r="X673" s="241">
        <v>2</v>
      </c>
      <c r="Y673" s="241">
        <v>3.3</v>
      </c>
      <c r="Z673" s="235" t="str">
        <f t="shared" si="30"/>
        <v>Friday</v>
      </c>
      <c r="AA673" s="235" t="str">
        <f t="shared" si="31"/>
        <v>November</v>
      </c>
      <c r="AB673" s="235" t="s">
        <v>216</v>
      </c>
      <c r="AC673" s="242">
        <f t="shared" si="32"/>
        <v>3.0166666666666662</v>
      </c>
      <c r="AD673" s="235">
        <f>VLOOKUP(A673,'[5]Daily LDZ Demand'!$A$5:$B$4752,2,FALSE)</f>
        <v>9.2859999999999996</v>
      </c>
    </row>
    <row r="674" spans="1:30" s="235" customFormat="1" x14ac:dyDescent="0.35">
      <c r="A674" s="240">
        <v>45614</v>
      </c>
      <c r="B674" s="241">
        <v>8</v>
      </c>
      <c r="C674" s="241">
        <v>7.8</v>
      </c>
      <c r="D674" s="241">
        <v>7.5</v>
      </c>
      <c r="E674" s="241">
        <v>8.1999999999999993</v>
      </c>
      <c r="F674" s="241">
        <v>8.6</v>
      </c>
      <c r="G674" s="241">
        <v>9.1</v>
      </c>
      <c r="H674" s="241">
        <v>9</v>
      </c>
      <c r="I674" s="241">
        <v>9</v>
      </c>
      <c r="J674" s="241">
        <v>9.1</v>
      </c>
      <c r="K674" s="241">
        <v>9</v>
      </c>
      <c r="L674" s="241">
        <v>8.9</v>
      </c>
      <c r="M674" s="241">
        <v>9.1</v>
      </c>
      <c r="N674" s="241">
        <v>10.4</v>
      </c>
      <c r="O674" s="241">
        <v>10.8</v>
      </c>
      <c r="P674" s="241">
        <v>11</v>
      </c>
      <c r="Q674" s="241">
        <v>11.4</v>
      </c>
      <c r="R674" s="241">
        <v>12.2</v>
      </c>
      <c r="S674" s="241">
        <v>12.8</v>
      </c>
      <c r="T674" s="241">
        <v>11.9</v>
      </c>
      <c r="U674" s="241">
        <v>11.9</v>
      </c>
      <c r="V674" s="241">
        <v>11.7</v>
      </c>
      <c r="W674" s="241">
        <v>11.8</v>
      </c>
      <c r="X674" s="241">
        <v>11.5</v>
      </c>
      <c r="Y674" s="241">
        <v>10.8</v>
      </c>
      <c r="Z674" s="235" t="str">
        <f t="shared" si="30"/>
        <v>Monday</v>
      </c>
      <c r="AA674" s="235" t="str">
        <f t="shared" si="31"/>
        <v>November</v>
      </c>
      <c r="AB674" s="235" t="s">
        <v>216</v>
      </c>
      <c r="AC674" s="242">
        <f t="shared" si="32"/>
        <v>10.062500000000002</v>
      </c>
      <c r="AD674" s="235">
        <f>VLOOKUP(A674,'[5]Daily LDZ Demand'!$A$5:$B$4752,2,FALSE)</f>
        <v>8.9660000000000011</v>
      </c>
    </row>
    <row r="675" spans="1:30" s="235" customFormat="1" x14ac:dyDescent="0.35">
      <c r="A675" s="240">
        <v>45615</v>
      </c>
      <c r="B675" s="241">
        <v>11.9</v>
      </c>
      <c r="C675" s="241">
        <v>10.6</v>
      </c>
      <c r="D675" s="241">
        <v>7.1</v>
      </c>
      <c r="E675" s="241">
        <v>4.6000000000000005</v>
      </c>
      <c r="F675" s="241">
        <v>4.4000000000000004</v>
      </c>
      <c r="G675" s="241">
        <v>3.9</v>
      </c>
      <c r="H675" s="241">
        <v>3.6</v>
      </c>
      <c r="I675" s="241">
        <v>3.3</v>
      </c>
      <c r="J675" s="241">
        <v>3.3</v>
      </c>
      <c r="K675" s="241">
        <v>3.5</v>
      </c>
      <c r="L675" s="241">
        <v>3.5</v>
      </c>
      <c r="M675" s="241">
        <v>3.1</v>
      </c>
      <c r="N675" s="241">
        <v>2.8</v>
      </c>
      <c r="O675" s="241">
        <v>1.6</v>
      </c>
      <c r="P675" s="241">
        <v>0.7</v>
      </c>
      <c r="Q675" s="241">
        <v>1.3</v>
      </c>
      <c r="R675" s="241">
        <v>1.3</v>
      </c>
      <c r="S675" s="241">
        <v>-0.4</v>
      </c>
      <c r="T675" s="241">
        <v>-1.4</v>
      </c>
      <c r="U675" s="241">
        <v>-0.8</v>
      </c>
      <c r="V675" s="241">
        <v>-1.2</v>
      </c>
      <c r="W675" s="241">
        <v>-2.6</v>
      </c>
      <c r="X675" s="241">
        <v>-2.5</v>
      </c>
      <c r="Y675" s="241">
        <v>-2.6</v>
      </c>
      <c r="Z675" s="235" t="str">
        <f t="shared" si="30"/>
        <v>Tuesday</v>
      </c>
      <c r="AA675" s="235" t="str">
        <f t="shared" si="31"/>
        <v>November</v>
      </c>
      <c r="AB675" s="235" t="s">
        <v>216</v>
      </c>
      <c r="AC675" s="242">
        <f t="shared" si="32"/>
        <v>2.4583333333333326</v>
      </c>
      <c r="AD675" s="235">
        <f>VLOOKUP(A675,'[5]Daily LDZ Demand'!$A$5:$B$4752,2,FALSE)</f>
        <v>11.471</v>
      </c>
    </row>
    <row r="676" spans="1:30" s="235" customFormat="1" x14ac:dyDescent="0.35">
      <c r="A676" s="240">
        <v>45616</v>
      </c>
      <c r="B676" s="241">
        <v>-2.7</v>
      </c>
      <c r="C676" s="241">
        <v>-2.4</v>
      </c>
      <c r="D676" s="241">
        <v>-2.3000000000000003</v>
      </c>
      <c r="E676" s="241">
        <v>-0.3</v>
      </c>
      <c r="F676" s="241">
        <v>0.7</v>
      </c>
      <c r="G676" s="241">
        <v>3.9</v>
      </c>
      <c r="H676" s="241">
        <v>5.5</v>
      </c>
      <c r="I676" s="241">
        <v>6.4</v>
      </c>
      <c r="J676" s="241">
        <v>6.5</v>
      </c>
      <c r="K676" s="241">
        <v>5.9</v>
      </c>
      <c r="L676" s="241">
        <v>3.6</v>
      </c>
      <c r="M676" s="241">
        <v>2.3000000000000003</v>
      </c>
      <c r="N676" s="241">
        <v>2</v>
      </c>
      <c r="O676" s="241">
        <v>1</v>
      </c>
      <c r="P676" s="241">
        <v>-0.3</v>
      </c>
      <c r="Q676" s="241">
        <v>-0.9</v>
      </c>
      <c r="R676" s="241">
        <v>-0.9</v>
      </c>
      <c r="S676" s="241">
        <v>-0.1</v>
      </c>
      <c r="T676" s="241">
        <v>0.1</v>
      </c>
      <c r="U676" s="241">
        <v>0.2</v>
      </c>
      <c r="V676" s="241">
        <v>0.3</v>
      </c>
      <c r="W676" s="241">
        <v>0.6</v>
      </c>
      <c r="X676" s="241">
        <v>1.4</v>
      </c>
      <c r="Y676" s="241">
        <v>2.1</v>
      </c>
      <c r="Z676" s="235" t="str">
        <f t="shared" si="30"/>
        <v>Wednesday</v>
      </c>
      <c r="AA676" s="235" t="str">
        <f t="shared" si="31"/>
        <v>November</v>
      </c>
      <c r="AB676" s="235" t="s">
        <v>216</v>
      </c>
      <c r="AC676" s="242">
        <f t="shared" si="32"/>
        <v>1.3583333333333336</v>
      </c>
      <c r="AD676" s="235">
        <f>VLOOKUP(A676,'[5]Daily LDZ Demand'!$A$5:$B$4752,2,FALSE)</f>
        <v>12.868</v>
      </c>
    </row>
    <row r="677" spans="1:30" s="235" customFormat="1" x14ac:dyDescent="0.35">
      <c r="A677" s="240">
        <v>45617</v>
      </c>
      <c r="B677" s="241">
        <v>2.5</v>
      </c>
      <c r="C677" s="241">
        <v>2.9</v>
      </c>
      <c r="D677" s="241">
        <v>2.8</v>
      </c>
      <c r="E677" s="241">
        <v>1.7</v>
      </c>
      <c r="F677" s="241">
        <v>0.7</v>
      </c>
      <c r="G677" s="241">
        <v>1.9</v>
      </c>
      <c r="H677" s="241">
        <v>3.3</v>
      </c>
      <c r="I677" s="241">
        <v>4.5</v>
      </c>
      <c r="J677" s="241">
        <v>4.5</v>
      </c>
      <c r="K677" s="241">
        <v>3.7</v>
      </c>
      <c r="L677" s="241">
        <v>3.1</v>
      </c>
      <c r="M677" s="241">
        <v>1</v>
      </c>
      <c r="N677" s="241">
        <v>0.2</v>
      </c>
      <c r="O677" s="241">
        <v>-0.4</v>
      </c>
      <c r="P677" s="241">
        <v>-0.4</v>
      </c>
      <c r="Q677" s="241">
        <v>-0.3</v>
      </c>
      <c r="R677" s="241">
        <v>-0.6</v>
      </c>
      <c r="S677" s="241">
        <v>-0.5</v>
      </c>
      <c r="T677" s="241">
        <v>0.9</v>
      </c>
      <c r="U677" s="241">
        <v>1.3</v>
      </c>
      <c r="V677" s="241">
        <v>0.9</v>
      </c>
      <c r="W677" s="241">
        <v>1.4</v>
      </c>
      <c r="X677" s="241">
        <v>1.5</v>
      </c>
      <c r="Y677" s="241">
        <v>1.1000000000000001</v>
      </c>
      <c r="Z677" s="235" t="str">
        <f t="shared" si="30"/>
        <v>Thursday</v>
      </c>
      <c r="AA677" s="235" t="str">
        <f t="shared" si="31"/>
        <v>November</v>
      </c>
      <c r="AB677" s="235" t="s">
        <v>216</v>
      </c>
      <c r="AC677" s="242">
        <f t="shared" si="32"/>
        <v>1.5708333333333331</v>
      </c>
      <c r="AD677" s="235">
        <f>VLOOKUP(A677,'[5]Daily LDZ Demand'!$A$5:$B$4752,2,FALSE)</f>
        <v>13.933999999999999</v>
      </c>
    </row>
    <row r="678" spans="1:30" s="235" customFormat="1" x14ac:dyDescent="0.35">
      <c r="A678" s="240">
        <v>45618</v>
      </c>
      <c r="B678" s="241">
        <v>0.6</v>
      </c>
      <c r="C678" s="241">
        <v>1.7</v>
      </c>
      <c r="D678" s="241">
        <v>1.7</v>
      </c>
      <c r="E678" s="241">
        <v>2.9</v>
      </c>
      <c r="F678" s="241">
        <v>4.4000000000000004</v>
      </c>
      <c r="G678" s="241">
        <v>6.4</v>
      </c>
      <c r="H678" s="241">
        <v>6.9</v>
      </c>
      <c r="I678" s="241">
        <v>6.1</v>
      </c>
      <c r="J678" s="241">
        <v>7.2</v>
      </c>
      <c r="K678" s="241">
        <v>7</v>
      </c>
      <c r="L678" s="241">
        <v>5.6</v>
      </c>
      <c r="M678" s="241">
        <v>5.1000000000000005</v>
      </c>
      <c r="N678" s="241">
        <v>3.9</v>
      </c>
      <c r="O678" s="241">
        <v>3</v>
      </c>
      <c r="P678" s="241">
        <v>1.6</v>
      </c>
      <c r="Q678" s="241">
        <v>0.9</v>
      </c>
      <c r="R678" s="241">
        <v>1.8</v>
      </c>
      <c r="S678" s="241">
        <v>1.4</v>
      </c>
      <c r="T678" s="241">
        <v>1.5</v>
      </c>
      <c r="U678" s="241">
        <v>2.8</v>
      </c>
      <c r="V678" s="241">
        <v>4.0999999999999996</v>
      </c>
      <c r="W678" s="241">
        <v>4.6000000000000005</v>
      </c>
      <c r="X678" s="241">
        <v>5.8</v>
      </c>
      <c r="Y678" s="241">
        <v>8.6</v>
      </c>
      <c r="Z678" s="235" t="str">
        <f t="shared" si="30"/>
        <v>Friday</v>
      </c>
      <c r="AA678" s="235" t="str">
        <f t="shared" si="31"/>
        <v>November</v>
      </c>
      <c r="AB678" s="235" t="s">
        <v>216</v>
      </c>
      <c r="AC678" s="242">
        <f t="shared" si="32"/>
        <v>3.9833333333333329</v>
      </c>
      <c r="AD678" s="235">
        <f>VLOOKUP(A678,'[5]Daily LDZ Demand'!$A$5:$B$4752,2,FALSE)</f>
        <v>12.882999999999999</v>
      </c>
    </row>
    <row r="679" spans="1:30" s="235" customFormat="1" x14ac:dyDescent="0.35">
      <c r="A679" s="240">
        <v>45621</v>
      </c>
      <c r="B679" s="241">
        <v>10.1</v>
      </c>
      <c r="C679" s="241">
        <v>9</v>
      </c>
      <c r="D679" s="241">
        <v>8.8000000000000007</v>
      </c>
      <c r="E679" s="241">
        <v>9.4</v>
      </c>
      <c r="F679" s="241">
        <v>10.3</v>
      </c>
      <c r="G679" s="241">
        <v>11.2</v>
      </c>
      <c r="H679" s="241">
        <v>10.200000000000001</v>
      </c>
      <c r="I679" s="241">
        <v>10.4</v>
      </c>
      <c r="J679" s="241">
        <v>11.3</v>
      </c>
      <c r="K679" s="241">
        <v>10.4</v>
      </c>
      <c r="L679" s="241">
        <v>9.8000000000000007</v>
      </c>
      <c r="M679" s="241">
        <v>8.1999999999999993</v>
      </c>
      <c r="N679" s="241">
        <v>6.3</v>
      </c>
      <c r="O679" s="241">
        <v>6.5</v>
      </c>
      <c r="P679" s="241">
        <v>7.5</v>
      </c>
      <c r="Q679" s="241">
        <v>5.8</v>
      </c>
      <c r="R679" s="241">
        <v>6.5</v>
      </c>
      <c r="S679" s="241">
        <v>8.1999999999999993</v>
      </c>
      <c r="T679" s="241">
        <v>7.5</v>
      </c>
      <c r="U679" s="241">
        <v>8.1</v>
      </c>
      <c r="V679" s="241">
        <v>7</v>
      </c>
      <c r="W679" s="241">
        <v>6</v>
      </c>
      <c r="X679" s="241">
        <v>6.7</v>
      </c>
      <c r="Y679" s="241">
        <v>6.5</v>
      </c>
      <c r="Z679" s="235" t="str">
        <f t="shared" si="30"/>
        <v>Monday</v>
      </c>
      <c r="AA679" s="235" t="str">
        <f t="shared" si="31"/>
        <v>November</v>
      </c>
      <c r="AB679" s="235" t="s">
        <v>216</v>
      </c>
      <c r="AC679" s="242">
        <f t="shared" si="32"/>
        <v>8.4041666666666668</v>
      </c>
      <c r="AD679" s="235">
        <f>VLOOKUP(A679,'[5]Daily LDZ Demand'!$A$5:$B$4752,2,FALSE)</f>
        <v>8.9250000000000007</v>
      </c>
    </row>
    <row r="680" spans="1:30" s="235" customFormat="1" x14ac:dyDescent="0.35">
      <c r="A680" s="240">
        <v>45622</v>
      </c>
      <c r="B680" s="241">
        <v>4.8</v>
      </c>
      <c r="C680" s="241">
        <v>3.1</v>
      </c>
      <c r="D680" s="241">
        <v>3</v>
      </c>
      <c r="E680" s="241">
        <v>4.8</v>
      </c>
      <c r="F680" s="241">
        <v>7.3</v>
      </c>
      <c r="G680" s="241">
        <v>8.7000000000000011</v>
      </c>
      <c r="H680" s="241">
        <v>10.1</v>
      </c>
      <c r="I680" s="241">
        <v>10.200000000000001</v>
      </c>
      <c r="J680" s="241">
        <v>10.8</v>
      </c>
      <c r="K680" s="241">
        <v>9.2000000000000011</v>
      </c>
      <c r="L680" s="241">
        <v>7.7</v>
      </c>
      <c r="M680" s="241">
        <v>6.2</v>
      </c>
      <c r="N680" s="241">
        <v>6.2</v>
      </c>
      <c r="O680" s="241">
        <v>7</v>
      </c>
      <c r="P680" s="241">
        <v>7.5</v>
      </c>
      <c r="Q680" s="241">
        <v>7.2</v>
      </c>
      <c r="R680" s="241">
        <v>7</v>
      </c>
      <c r="S680" s="241">
        <v>6.8</v>
      </c>
      <c r="T680" s="241">
        <v>7.2</v>
      </c>
      <c r="U680" s="241">
        <v>7</v>
      </c>
      <c r="V680" s="241">
        <v>7.4</v>
      </c>
      <c r="W680" s="241">
        <v>7.2</v>
      </c>
      <c r="X680" s="241">
        <v>6.7</v>
      </c>
      <c r="Y680" s="241">
        <v>6.4</v>
      </c>
      <c r="Z680" s="235" t="str">
        <f t="shared" si="30"/>
        <v>Tuesday</v>
      </c>
      <c r="AA680" s="235" t="str">
        <f t="shared" si="31"/>
        <v>November</v>
      </c>
      <c r="AB680" s="235" t="s">
        <v>216</v>
      </c>
      <c r="AC680" s="242">
        <f t="shared" si="32"/>
        <v>7.0625</v>
      </c>
      <c r="AD680" s="235">
        <f>VLOOKUP(A680,'[5]Daily LDZ Demand'!$A$5:$B$4752,2,FALSE)</f>
        <v>10.134</v>
      </c>
    </row>
    <row r="681" spans="1:30" s="235" customFormat="1" x14ac:dyDescent="0.35">
      <c r="A681" s="240">
        <v>45623</v>
      </c>
      <c r="B681" s="241">
        <v>6.1</v>
      </c>
      <c r="C681" s="241">
        <v>5.6</v>
      </c>
      <c r="D681" s="241">
        <v>5.5</v>
      </c>
      <c r="E681" s="241">
        <v>5.5</v>
      </c>
      <c r="F681" s="241">
        <v>5.9</v>
      </c>
      <c r="G681" s="241">
        <v>5.8</v>
      </c>
      <c r="H681" s="241">
        <v>6</v>
      </c>
      <c r="I681" s="241">
        <v>6</v>
      </c>
      <c r="J681" s="241">
        <v>6</v>
      </c>
      <c r="K681" s="241">
        <v>6.1</v>
      </c>
      <c r="L681" s="241">
        <v>5.8</v>
      </c>
      <c r="M681" s="241">
        <v>4.2</v>
      </c>
      <c r="N681" s="241">
        <v>3.2</v>
      </c>
      <c r="O681" s="241">
        <v>1.1000000000000001</v>
      </c>
      <c r="P681" s="241">
        <v>-0.1</v>
      </c>
      <c r="Q681" s="241">
        <v>0.3</v>
      </c>
      <c r="R681" s="241">
        <v>-0.7</v>
      </c>
      <c r="S681" s="241">
        <v>-1.6</v>
      </c>
      <c r="T681" s="241">
        <v>-1.1000000000000001</v>
      </c>
      <c r="U681" s="241">
        <v>-0.7</v>
      </c>
      <c r="V681" s="241">
        <v>-1.1000000000000001</v>
      </c>
      <c r="W681" s="241">
        <v>-1.5</v>
      </c>
      <c r="X681" s="241">
        <v>-1.2</v>
      </c>
      <c r="Y681" s="241">
        <v>-1.5</v>
      </c>
      <c r="Z681" s="235" t="str">
        <f t="shared" si="30"/>
        <v>Wednesday</v>
      </c>
      <c r="AA681" s="235" t="str">
        <f t="shared" si="31"/>
        <v>November</v>
      </c>
      <c r="AB681" s="235" t="s">
        <v>216</v>
      </c>
      <c r="AC681" s="242">
        <f t="shared" si="32"/>
        <v>2.6500000000000004</v>
      </c>
      <c r="AD681" s="235">
        <f>VLOOKUP(A681,'[5]Daily LDZ Demand'!$A$5:$B$4752,2,FALSE)</f>
        <v>11.829000000000001</v>
      </c>
    </row>
    <row r="682" spans="1:30" s="235" customFormat="1" x14ac:dyDescent="0.35">
      <c r="A682" s="240">
        <v>45624</v>
      </c>
      <c r="B682" s="241">
        <v>-1.9</v>
      </c>
      <c r="C682" s="241">
        <v>-1.6</v>
      </c>
      <c r="D682" s="241">
        <v>-1.7</v>
      </c>
      <c r="E682" s="241">
        <v>-0.7</v>
      </c>
      <c r="F682" s="241">
        <v>0.1</v>
      </c>
      <c r="G682" s="241">
        <v>4</v>
      </c>
      <c r="H682" s="241">
        <v>6</v>
      </c>
      <c r="I682" s="241">
        <v>7.2</v>
      </c>
      <c r="J682" s="241">
        <v>7.7</v>
      </c>
      <c r="K682" s="241">
        <v>8.1</v>
      </c>
      <c r="L682" s="241">
        <v>7.8</v>
      </c>
      <c r="M682" s="241">
        <v>7.4</v>
      </c>
      <c r="N682" s="241">
        <v>6.9</v>
      </c>
      <c r="O682" s="241">
        <v>7.4</v>
      </c>
      <c r="P682" s="241">
        <v>8.1</v>
      </c>
      <c r="Q682" s="241">
        <v>8.9</v>
      </c>
      <c r="R682" s="241">
        <v>9.3000000000000007</v>
      </c>
      <c r="S682" s="241">
        <v>9.7000000000000011</v>
      </c>
      <c r="T682" s="241">
        <v>9.9</v>
      </c>
      <c r="U682" s="241">
        <v>8.4</v>
      </c>
      <c r="V682" s="241">
        <v>8.3000000000000007</v>
      </c>
      <c r="W682" s="241">
        <v>8.1</v>
      </c>
      <c r="X682" s="241">
        <v>7.6</v>
      </c>
      <c r="Y682" s="241">
        <v>8.3000000000000007</v>
      </c>
      <c r="Z682" s="235" t="str">
        <f t="shared" si="30"/>
        <v>Thursday</v>
      </c>
      <c r="AA682" s="235" t="str">
        <f t="shared" si="31"/>
        <v>November</v>
      </c>
      <c r="AB682" s="235" t="s">
        <v>216</v>
      </c>
      <c r="AC682" s="242">
        <f t="shared" si="32"/>
        <v>5.9708333333333341</v>
      </c>
      <c r="AD682" s="235">
        <f>VLOOKUP(A682,'[5]Daily LDZ Demand'!$A$5:$B$4752,2,FALSE)</f>
        <v>12.645999999999999</v>
      </c>
    </row>
    <row r="683" spans="1:30" s="235" customFormat="1" x14ac:dyDescent="0.35">
      <c r="A683" s="240">
        <v>45625</v>
      </c>
      <c r="B683" s="241">
        <v>9.1</v>
      </c>
      <c r="C683" s="241">
        <v>9.3000000000000007</v>
      </c>
      <c r="D683" s="241">
        <v>9.4</v>
      </c>
      <c r="E683" s="241">
        <v>9.7000000000000011</v>
      </c>
      <c r="F683" s="241">
        <v>9.9</v>
      </c>
      <c r="G683" s="241">
        <v>10</v>
      </c>
      <c r="H683" s="241">
        <v>9.9</v>
      </c>
      <c r="I683" s="241">
        <v>9.5</v>
      </c>
      <c r="J683" s="241">
        <v>9.6</v>
      </c>
      <c r="K683" s="241">
        <v>10</v>
      </c>
      <c r="L683" s="241">
        <v>10</v>
      </c>
      <c r="M683" s="241">
        <v>10</v>
      </c>
      <c r="N683" s="241">
        <v>10</v>
      </c>
      <c r="O683" s="241">
        <v>10.7</v>
      </c>
      <c r="P683" s="241">
        <v>11.3</v>
      </c>
      <c r="Q683" s="241">
        <v>11.2</v>
      </c>
      <c r="R683" s="241">
        <v>12</v>
      </c>
      <c r="S683" s="241">
        <v>13.2</v>
      </c>
      <c r="T683" s="241">
        <v>13</v>
      </c>
      <c r="U683" s="241">
        <v>13.5</v>
      </c>
      <c r="V683" s="241">
        <v>13.2</v>
      </c>
      <c r="W683" s="241">
        <v>12.9</v>
      </c>
      <c r="X683" s="241">
        <v>13.4</v>
      </c>
      <c r="Y683" s="241">
        <v>13.4</v>
      </c>
      <c r="Z683" s="235" t="str">
        <f t="shared" si="30"/>
        <v>Friday</v>
      </c>
      <c r="AA683" s="235" t="str">
        <f t="shared" si="31"/>
        <v>November</v>
      </c>
      <c r="AB683" s="235" t="s">
        <v>216</v>
      </c>
      <c r="AC683" s="242">
        <f t="shared" si="32"/>
        <v>11.008333333333333</v>
      </c>
      <c r="AD683" s="235">
        <f>VLOOKUP(A683,'[5]Daily LDZ Demand'!$A$5:$B$4752,2,FALSE)</f>
        <v>10.112</v>
      </c>
    </row>
    <row r="684" spans="1:30" s="235" customFormat="1" x14ac:dyDescent="0.35">
      <c r="A684" s="240">
        <v>45628</v>
      </c>
      <c r="B684" s="241">
        <v>8.7000000000000011</v>
      </c>
      <c r="C684" s="241">
        <v>8.8000000000000007</v>
      </c>
      <c r="D684" s="241">
        <v>8.1999999999999993</v>
      </c>
      <c r="E684" s="241">
        <v>8.6</v>
      </c>
      <c r="F684" s="241">
        <v>8.8000000000000007</v>
      </c>
      <c r="G684" s="241">
        <v>9.6</v>
      </c>
      <c r="H684" s="241">
        <v>9.5</v>
      </c>
      <c r="I684" s="241">
        <v>9.5</v>
      </c>
      <c r="J684" s="241">
        <v>9.3000000000000007</v>
      </c>
      <c r="K684" s="241">
        <v>8.6</v>
      </c>
      <c r="L684" s="241">
        <v>7.8</v>
      </c>
      <c r="M684" s="241">
        <v>7.1</v>
      </c>
      <c r="N684" s="241">
        <v>7.6</v>
      </c>
      <c r="O684" s="241">
        <v>7.6</v>
      </c>
      <c r="P684" s="241">
        <v>7.7</v>
      </c>
      <c r="Q684" s="241">
        <v>7.8</v>
      </c>
      <c r="R684" s="241">
        <v>7.5</v>
      </c>
      <c r="S684" s="241">
        <v>7.6</v>
      </c>
      <c r="T684" s="241">
        <v>7.5</v>
      </c>
      <c r="U684" s="241">
        <v>7.4</v>
      </c>
      <c r="V684" s="241">
        <v>7.1</v>
      </c>
      <c r="W684" s="241">
        <v>6.6</v>
      </c>
      <c r="X684" s="241">
        <v>6.3</v>
      </c>
      <c r="Y684" s="241">
        <v>5.1000000000000005</v>
      </c>
      <c r="Z684" s="235" t="str">
        <f t="shared" si="30"/>
        <v>Monday</v>
      </c>
      <c r="AA684" s="235" t="str">
        <f t="shared" si="31"/>
        <v>December</v>
      </c>
      <c r="AB684" s="235" t="s">
        <v>216</v>
      </c>
      <c r="AC684" s="242">
        <f t="shared" si="32"/>
        <v>7.9291666666666645</v>
      </c>
      <c r="AD684" s="235">
        <f>VLOOKUP(A684,'[5]Daily LDZ Demand'!$A$5:$B$4752,2,FALSE)</f>
        <v>9.3520000000000003</v>
      </c>
    </row>
    <row r="685" spans="1:30" s="235" customFormat="1" x14ac:dyDescent="0.35">
      <c r="A685" s="240">
        <v>45629</v>
      </c>
      <c r="B685" s="241">
        <v>4.5</v>
      </c>
      <c r="C685" s="241">
        <v>4</v>
      </c>
      <c r="D685" s="241">
        <v>2.2000000000000002</v>
      </c>
      <c r="E685" s="241">
        <v>1.7</v>
      </c>
      <c r="F685" s="241">
        <v>4.0999999999999996</v>
      </c>
      <c r="G685" s="241">
        <v>6.8</v>
      </c>
      <c r="H685" s="241">
        <v>7.4</v>
      </c>
      <c r="I685" s="241">
        <v>7.6</v>
      </c>
      <c r="J685" s="241">
        <v>8.1</v>
      </c>
      <c r="K685" s="241">
        <v>9.9</v>
      </c>
      <c r="L685" s="241">
        <v>6</v>
      </c>
      <c r="M685" s="241">
        <v>5.3</v>
      </c>
      <c r="N685" s="241">
        <v>3.6</v>
      </c>
      <c r="O685" s="241">
        <v>2.7</v>
      </c>
      <c r="P685" s="241">
        <v>2</v>
      </c>
      <c r="Q685" s="241">
        <v>1.4</v>
      </c>
      <c r="R685" s="241">
        <v>2.2000000000000002</v>
      </c>
      <c r="S685" s="241">
        <v>1.4</v>
      </c>
      <c r="T685" s="241">
        <v>0.8</v>
      </c>
      <c r="U685" s="241">
        <v>0.7</v>
      </c>
      <c r="V685" s="241">
        <v>1.4</v>
      </c>
      <c r="W685" s="241">
        <v>3.1</v>
      </c>
      <c r="X685" s="241">
        <v>4</v>
      </c>
      <c r="Y685" s="241">
        <v>1.6</v>
      </c>
      <c r="Z685" s="235" t="str">
        <f t="shared" si="30"/>
        <v>Tuesday</v>
      </c>
      <c r="AA685" s="235" t="str">
        <f t="shared" si="31"/>
        <v>December</v>
      </c>
      <c r="AB685" s="235" t="s">
        <v>216</v>
      </c>
      <c r="AC685" s="242">
        <f t="shared" si="32"/>
        <v>3.8541666666666674</v>
      </c>
      <c r="AD685" s="235">
        <f>VLOOKUP(A685,'[5]Daily LDZ Demand'!$A$5:$B$4752,2,FALSE)</f>
        <v>11.048</v>
      </c>
    </row>
    <row r="686" spans="1:30" s="235" customFormat="1" x14ac:dyDescent="0.35">
      <c r="A686" s="240">
        <v>45630</v>
      </c>
      <c r="B686" s="241">
        <v>2.1</v>
      </c>
      <c r="C686" s="241">
        <v>2.2000000000000002</v>
      </c>
      <c r="D686" s="241">
        <v>1.8</v>
      </c>
      <c r="E686" s="241">
        <v>1.5</v>
      </c>
      <c r="F686" s="241">
        <v>5.3</v>
      </c>
      <c r="G686" s="241">
        <v>9.7000000000000011</v>
      </c>
      <c r="H686" s="241">
        <v>10.4</v>
      </c>
      <c r="I686" s="241">
        <v>11.6</v>
      </c>
      <c r="J686" s="241">
        <v>11.7</v>
      </c>
      <c r="K686" s="241">
        <v>11</v>
      </c>
      <c r="L686" s="241">
        <v>10.9</v>
      </c>
      <c r="M686" s="241">
        <v>10.8</v>
      </c>
      <c r="N686" s="241">
        <v>10.8</v>
      </c>
      <c r="O686" s="241">
        <v>10.7</v>
      </c>
      <c r="P686" s="241">
        <v>10.9</v>
      </c>
      <c r="Q686" s="241">
        <v>11.6</v>
      </c>
      <c r="R686" s="241">
        <v>12</v>
      </c>
      <c r="S686" s="241">
        <v>12.1</v>
      </c>
      <c r="T686" s="241">
        <v>12.5</v>
      </c>
      <c r="U686" s="241">
        <v>12.9</v>
      </c>
      <c r="V686" s="241">
        <v>12.8</v>
      </c>
      <c r="W686" s="241">
        <v>13.4</v>
      </c>
      <c r="X686" s="241">
        <v>13.5</v>
      </c>
      <c r="Y686" s="241">
        <v>13.7</v>
      </c>
      <c r="Z686" s="235" t="str">
        <f t="shared" si="30"/>
        <v>Wednesday</v>
      </c>
      <c r="AA686" s="235" t="str">
        <f t="shared" si="31"/>
        <v>December</v>
      </c>
      <c r="AB686" s="235" t="s">
        <v>216</v>
      </c>
      <c r="AC686" s="242">
        <f t="shared" si="32"/>
        <v>9.8291666666666675</v>
      </c>
      <c r="AD686" s="235">
        <f>VLOOKUP(A686,'[5]Daily LDZ Demand'!$A$5:$B$4752,2,FALSE)</f>
        <v>10.874000000000001</v>
      </c>
    </row>
    <row r="687" spans="1:30" s="235" customFormat="1" x14ac:dyDescent="0.35">
      <c r="A687" s="240">
        <v>45631</v>
      </c>
      <c r="B687" s="241">
        <v>14.1</v>
      </c>
      <c r="C687" s="241">
        <v>13.9</v>
      </c>
      <c r="D687" s="241">
        <v>14</v>
      </c>
      <c r="E687" s="241">
        <v>13.6</v>
      </c>
      <c r="F687" s="241">
        <v>13.3</v>
      </c>
      <c r="G687" s="241">
        <v>14</v>
      </c>
      <c r="H687" s="241">
        <v>13.9</v>
      </c>
      <c r="I687" s="241">
        <v>14</v>
      </c>
      <c r="J687" s="241">
        <v>14</v>
      </c>
      <c r="K687" s="241">
        <v>13.1</v>
      </c>
      <c r="L687" s="241">
        <v>13.7</v>
      </c>
      <c r="M687" s="241">
        <v>13.4</v>
      </c>
      <c r="N687" s="241">
        <v>13.3</v>
      </c>
      <c r="O687" s="241">
        <v>11.3</v>
      </c>
      <c r="P687" s="241">
        <v>10.7</v>
      </c>
      <c r="Q687" s="241">
        <v>9.9</v>
      </c>
      <c r="R687" s="241">
        <v>9.3000000000000007</v>
      </c>
      <c r="S687" s="241">
        <v>9.6</v>
      </c>
      <c r="T687" s="241">
        <v>9.2000000000000011</v>
      </c>
      <c r="U687" s="241">
        <v>8.7000000000000011</v>
      </c>
      <c r="V687" s="241">
        <v>8</v>
      </c>
      <c r="W687" s="241">
        <v>8.1</v>
      </c>
      <c r="X687" s="241">
        <v>8.1</v>
      </c>
      <c r="Y687" s="241">
        <v>7</v>
      </c>
      <c r="Z687" s="235" t="str">
        <f t="shared" si="30"/>
        <v>Thursday</v>
      </c>
      <c r="AA687" s="235" t="str">
        <f t="shared" si="31"/>
        <v>December</v>
      </c>
      <c r="AB687" s="235" t="s">
        <v>216</v>
      </c>
      <c r="AC687" s="242">
        <f t="shared" si="32"/>
        <v>11.591666666666669</v>
      </c>
      <c r="AD687" s="235">
        <f>VLOOKUP(A687,'[5]Daily LDZ Demand'!$A$5:$B$4752,2,FALSE)</f>
        <v>8.7230000000000008</v>
      </c>
    </row>
    <row r="688" spans="1:30" s="235" customFormat="1" x14ac:dyDescent="0.35">
      <c r="A688" s="240">
        <v>45632</v>
      </c>
      <c r="B688" s="241">
        <v>6.4</v>
      </c>
      <c r="C688" s="241">
        <v>3.6</v>
      </c>
      <c r="D688" s="241">
        <v>4.9000000000000004</v>
      </c>
      <c r="E688" s="241">
        <v>5.8</v>
      </c>
      <c r="F688" s="241">
        <v>6.9</v>
      </c>
      <c r="G688" s="241">
        <v>8.1999999999999993</v>
      </c>
      <c r="H688" s="241">
        <v>8.8000000000000007</v>
      </c>
      <c r="I688" s="241">
        <v>9.2000000000000011</v>
      </c>
      <c r="J688" s="241">
        <v>9.5</v>
      </c>
      <c r="K688" s="241">
        <v>9.3000000000000007</v>
      </c>
      <c r="L688" s="241">
        <v>10.3</v>
      </c>
      <c r="M688" s="241">
        <v>10.3</v>
      </c>
      <c r="N688" s="241">
        <v>9.9</v>
      </c>
      <c r="O688" s="241">
        <v>10.200000000000001</v>
      </c>
      <c r="P688" s="241">
        <v>11.9</v>
      </c>
      <c r="Q688" s="241">
        <v>13.1</v>
      </c>
      <c r="R688" s="241">
        <v>13.4</v>
      </c>
      <c r="S688" s="241">
        <v>13.9</v>
      </c>
      <c r="T688" s="241">
        <v>12</v>
      </c>
      <c r="U688" s="241">
        <v>11</v>
      </c>
      <c r="V688" s="241">
        <v>11</v>
      </c>
      <c r="W688" s="241">
        <v>10.4</v>
      </c>
      <c r="X688" s="241">
        <v>10</v>
      </c>
      <c r="Y688" s="241">
        <v>9</v>
      </c>
      <c r="Z688" s="235" t="str">
        <f t="shared" si="30"/>
        <v>Friday</v>
      </c>
      <c r="AA688" s="235" t="str">
        <f t="shared" si="31"/>
        <v>December</v>
      </c>
      <c r="AB688" s="235" t="s">
        <v>216</v>
      </c>
      <c r="AC688" s="242">
        <f t="shared" si="32"/>
        <v>9.5416666666666679</v>
      </c>
      <c r="AD688" s="235">
        <f>VLOOKUP(A688,'[5]Daily LDZ Demand'!$A$5:$B$4752,2,FALSE)</f>
        <v>10.110999999999999</v>
      </c>
    </row>
    <row r="689" spans="1:30" s="235" customFormat="1" x14ac:dyDescent="0.35">
      <c r="A689" s="240">
        <v>45635</v>
      </c>
      <c r="B689" s="241">
        <v>7.1</v>
      </c>
      <c r="C689" s="241">
        <v>7.1</v>
      </c>
      <c r="D689" s="241">
        <v>7</v>
      </c>
      <c r="E689" s="241">
        <v>7.1</v>
      </c>
      <c r="F689" s="241">
        <v>7.2</v>
      </c>
      <c r="G689" s="241">
        <v>7.3</v>
      </c>
      <c r="H689" s="241">
        <v>7.5</v>
      </c>
      <c r="I689" s="241">
        <v>7.5</v>
      </c>
      <c r="J689" s="241">
        <v>7.4</v>
      </c>
      <c r="K689" s="241">
        <v>7.6</v>
      </c>
      <c r="L689" s="241">
        <v>7.2</v>
      </c>
      <c r="M689" s="241">
        <v>7</v>
      </c>
      <c r="N689" s="241">
        <v>7.5</v>
      </c>
      <c r="O689" s="241">
        <v>7.7</v>
      </c>
      <c r="P689" s="241">
        <v>7.8</v>
      </c>
      <c r="Q689" s="241">
        <v>7.2</v>
      </c>
      <c r="R689" s="241">
        <v>7.2</v>
      </c>
      <c r="S689" s="241">
        <v>6.9</v>
      </c>
      <c r="T689" s="241">
        <v>7</v>
      </c>
      <c r="U689" s="241">
        <v>6.7</v>
      </c>
      <c r="V689" s="241">
        <v>6.5</v>
      </c>
      <c r="W689" s="241">
        <v>6.6</v>
      </c>
      <c r="X689" s="241">
        <v>6.7</v>
      </c>
      <c r="Y689" s="241">
        <v>6.5</v>
      </c>
      <c r="Z689" s="235" t="str">
        <f t="shared" si="30"/>
        <v>Monday</v>
      </c>
      <c r="AA689" s="235" t="str">
        <f t="shared" si="31"/>
        <v>December</v>
      </c>
      <c r="AB689" s="235" t="s">
        <v>216</v>
      </c>
      <c r="AC689" s="242">
        <f t="shared" si="32"/>
        <v>7.1374999999999993</v>
      </c>
      <c r="AD689" s="235">
        <f>VLOOKUP(A689,'[5]Daily LDZ Demand'!$A$5:$B$4752,2,FALSE)</f>
        <v>11.882</v>
      </c>
    </row>
    <row r="690" spans="1:30" s="235" customFormat="1" x14ac:dyDescent="0.35">
      <c r="A690" s="240">
        <v>45636</v>
      </c>
      <c r="B690" s="241">
        <v>6.4</v>
      </c>
      <c r="C690" s="241">
        <v>6</v>
      </c>
      <c r="D690" s="241">
        <v>5.9</v>
      </c>
      <c r="E690" s="241">
        <v>6.1</v>
      </c>
      <c r="F690" s="241">
        <v>6.5</v>
      </c>
      <c r="G690" s="241">
        <v>6.8</v>
      </c>
      <c r="H690" s="241">
        <v>6.8</v>
      </c>
      <c r="I690" s="241">
        <v>7</v>
      </c>
      <c r="J690" s="241">
        <v>7.1</v>
      </c>
      <c r="K690" s="241">
        <v>7.2</v>
      </c>
      <c r="L690" s="241">
        <v>6.9</v>
      </c>
      <c r="M690" s="241">
        <v>6.7</v>
      </c>
      <c r="N690" s="241">
        <v>6.7</v>
      </c>
      <c r="O690" s="241">
        <v>6.7</v>
      </c>
      <c r="P690" s="241">
        <v>6.5</v>
      </c>
      <c r="Q690" s="241">
        <v>6.3</v>
      </c>
      <c r="R690" s="241">
        <v>6.5</v>
      </c>
      <c r="S690" s="241">
        <v>6.4</v>
      </c>
      <c r="T690" s="241">
        <v>6.3</v>
      </c>
      <c r="U690" s="241">
        <v>6</v>
      </c>
      <c r="V690" s="241">
        <v>6</v>
      </c>
      <c r="W690" s="241">
        <v>6</v>
      </c>
      <c r="X690" s="241">
        <v>5.9</v>
      </c>
      <c r="Y690" s="241">
        <v>5.8</v>
      </c>
      <c r="Z690" s="235" t="str">
        <f t="shared" si="30"/>
        <v>Tuesday</v>
      </c>
      <c r="AA690" s="235" t="str">
        <f t="shared" si="31"/>
        <v>December</v>
      </c>
      <c r="AB690" s="235" t="s">
        <v>216</v>
      </c>
      <c r="AC690" s="242">
        <f t="shared" si="32"/>
        <v>6.4375000000000009</v>
      </c>
      <c r="AD690" s="235">
        <f>VLOOKUP(A690,'[5]Daily LDZ Demand'!$A$5:$B$4752,2,FALSE)</f>
        <v>12.288</v>
      </c>
    </row>
    <row r="691" spans="1:30" s="235" customFormat="1" x14ac:dyDescent="0.35">
      <c r="A691" s="240">
        <v>45637</v>
      </c>
      <c r="B691" s="241">
        <v>5.8</v>
      </c>
      <c r="C691" s="241">
        <v>5.7</v>
      </c>
      <c r="D691" s="241">
        <v>5.6</v>
      </c>
      <c r="E691" s="241">
        <v>5.6</v>
      </c>
      <c r="F691" s="241">
        <v>5.7</v>
      </c>
      <c r="G691" s="241">
        <v>6</v>
      </c>
      <c r="H691" s="241">
        <v>6.1</v>
      </c>
      <c r="I691" s="241">
        <v>6.2</v>
      </c>
      <c r="J691" s="241">
        <v>6.2</v>
      </c>
      <c r="K691" s="241">
        <v>6.2</v>
      </c>
      <c r="L691" s="241">
        <v>6</v>
      </c>
      <c r="M691" s="241">
        <v>6</v>
      </c>
      <c r="N691" s="241">
        <v>6</v>
      </c>
      <c r="O691" s="241">
        <v>6.1</v>
      </c>
      <c r="P691" s="241">
        <v>6.2</v>
      </c>
      <c r="Q691" s="241">
        <v>6.2</v>
      </c>
      <c r="R691" s="241">
        <v>6.3</v>
      </c>
      <c r="S691" s="241">
        <v>6.2</v>
      </c>
      <c r="T691" s="241">
        <v>6.2</v>
      </c>
      <c r="U691" s="241">
        <v>6.2</v>
      </c>
      <c r="V691" s="241">
        <v>6</v>
      </c>
      <c r="W691" s="241">
        <v>5.7</v>
      </c>
      <c r="X691" s="241">
        <v>5.5</v>
      </c>
      <c r="Y691" s="241">
        <v>5.3</v>
      </c>
      <c r="Z691" s="235" t="str">
        <f t="shared" si="30"/>
        <v>Wednesday</v>
      </c>
      <c r="AA691" s="235" t="str">
        <f t="shared" si="31"/>
        <v>December</v>
      </c>
      <c r="AB691" s="235" t="s">
        <v>216</v>
      </c>
      <c r="AC691" s="242">
        <f t="shared" si="32"/>
        <v>5.9583333333333348</v>
      </c>
      <c r="AD691" s="235">
        <f>VLOOKUP(A691,'[5]Daily LDZ Demand'!$A$5:$B$4752,2,FALSE)</f>
        <v>12.869</v>
      </c>
    </row>
    <row r="692" spans="1:30" s="235" customFormat="1" x14ac:dyDescent="0.35">
      <c r="A692" s="240">
        <v>45638</v>
      </c>
      <c r="B692" s="241">
        <v>5.3</v>
      </c>
      <c r="C692" s="241">
        <v>5.3</v>
      </c>
      <c r="D692" s="241">
        <v>5.4</v>
      </c>
      <c r="E692" s="241">
        <v>6.1</v>
      </c>
      <c r="F692" s="241">
        <v>6.4</v>
      </c>
      <c r="G692" s="241">
        <v>6.6</v>
      </c>
      <c r="H692" s="241">
        <v>6.9</v>
      </c>
      <c r="I692" s="241">
        <v>6.9</v>
      </c>
      <c r="J692" s="241">
        <v>7.1</v>
      </c>
      <c r="K692" s="241">
        <v>7.1</v>
      </c>
      <c r="L692" s="241">
        <v>6.1</v>
      </c>
      <c r="M692" s="241">
        <v>6</v>
      </c>
      <c r="N692" s="241">
        <v>5.9</v>
      </c>
      <c r="O692" s="241">
        <v>6.1</v>
      </c>
      <c r="P692" s="241">
        <v>6.2</v>
      </c>
      <c r="Q692" s="241">
        <v>6.3</v>
      </c>
      <c r="R692" s="241">
        <v>6.4</v>
      </c>
      <c r="S692" s="241">
        <v>6.4</v>
      </c>
      <c r="T692" s="241">
        <v>6.5</v>
      </c>
      <c r="U692" s="241">
        <v>6.5</v>
      </c>
      <c r="V692" s="241">
        <v>6.5</v>
      </c>
      <c r="W692" s="241">
        <v>6.3</v>
      </c>
      <c r="X692" s="241">
        <v>6.2</v>
      </c>
      <c r="Y692" s="241">
        <v>6.1</v>
      </c>
      <c r="Z692" s="235" t="str">
        <f t="shared" si="30"/>
        <v>Thursday</v>
      </c>
      <c r="AA692" s="235" t="str">
        <f t="shared" si="31"/>
        <v>December</v>
      </c>
      <c r="AB692" s="235" t="s">
        <v>216</v>
      </c>
      <c r="AC692" s="242">
        <f t="shared" si="32"/>
        <v>6.2749999999999995</v>
      </c>
      <c r="AD692" s="235">
        <f>VLOOKUP(A692,'[5]Daily LDZ Demand'!$A$5:$B$4752,2,FALSE)</f>
        <v>12.504000000000001</v>
      </c>
    </row>
    <row r="693" spans="1:30" s="235" customFormat="1" x14ac:dyDescent="0.35">
      <c r="A693" s="240">
        <v>45639</v>
      </c>
      <c r="B693" s="241">
        <v>5.9</v>
      </c>
      <c r="C693" s="241">
        <v>6</v>
      </c>
      <c r="D693" s="241">
        <v>5.7</v>
      </c>
      <c r="E693" s="241">
        <v>5.7</v>
      </c>
      <c r="F693" s="241">
        <v>5.8</v>
      </c>
      <c r="G693" s="241">
        <v>6.2</v>
      </c>
      <c r="H693" s="241">
        <v>6.4</v>
      </c>
      <c r="I693" s="241">
        <v>6</v>
      </c>
      <c r="J693" s="241">
        <v>5.7</v>
      </c>
      <c r="K693" s="241">
        <v>5.7</v>
      </c>
      <c r="L693" s="241">
        <v>5.4</v>
      </c>
      <c r="M693" s="241">
        <v>5.4</v>
      </c>
      <c r="N693" s="241">
        <v>5.4</v>
      </c>
      <c r="O693" s="241">
        <v>5.4</v>
      </c>
      <c r="P693" s="241">
        <v>5.6</v>
      </c>
      <c r="Q693" s="241">
        <v>5.6</v>
      </c>
      <c r="R693" s="241">
        <v>5.6</v>
      </c>
      <c r="S693" s="241">
        <v>5.6</v>
      </c>
      <c r="T693" s="241">
        <v>5.4</v>
      </c>
      <c r="U693" s="241">
        <v>5.6</v>
      </c>
      <c r="V693" s="241">
        <v>5.8</v>
      </c>
      <c r="W693" s="241">
        <v>5.5</v>
      </c>
      <c r="X693" s="241">
        <v>5.4</v>
      </c>
      <c r="Y693" s="241">
        <v>5.7</v>
      </c>
      <c r="Z693" s="235" t="str">
        <f t="shared" si="30"/>
        <v>Friday</v>
      </c>
      <c r="AA693" s="235" t="str">
        <f t="shared" si="31"/>
        <v>December</v>
      </c>
      <c r="AB693" s="235" t="s">
        <v>216</v>
      </c>
      <c r="AC693" s="242">
        <f t="shared" si="32"/>
        <v>5.6875</v>
      </c>
      <c r="AD693" s="235">
        <f>VLOOKUP(A693,'[5]Daily LDZ Demand'!$A$5:$B$4752,2,FALSE)</f>
        <v>11.731</v>
      </c>
    </row>
    <row r="694" spans="1:30" s="235" customFormat="1" x14ac:dyDescent="0.35">
      <c r="A694" s="240">
        <v>45642</v>
      </c>
      <c r="B694" s="241">
        <v>9</v>
      </c>
      <c r="C694" s="241">
        <v>8.9</v>
      </c>
      <c r="D694" s="241">
        <v>9.4</v>
      </c>
      <c r="E694" s="241">
        <v>9.7000000000000011</v>
      </c>
      <c r="F694" s="241">
        <v>10.4</v>
      </c>
      <c r="G694" s="241">
        <v>11.6</v>
      </c>
      <c r="H694" s="241">
        <v>11.4</v>
      </c>
      <c r="I694" s="241">
        <v>11.4</v>
      </c>
      <c r="J694" s="241">
        <v>11.2</v>
      </c>
      <c r="K694" s="241">
        <v>10.5</v>
      </c>
      <c r="L694" s="241">
        <v>10.3</v>
      </c>
      <c r="M694" s="241">
        <v>9.8000000000000007</v>
      </c>
      <c r="N694" s="241">
        <v>10.200000000000001</v>
      </c>
      <c r="O694" s="241">
        <v>10.1</v>
      </c>
      <c r="P694" s="241">
        <v>6.9</v>
      </c>
      <c r="Q694" s="241">
        <v>6</v>
      </c>
      <c r="R694" s="241">
        <v>4.4000000000000004</v>
      </c>
      <c r="S694" s="241">
        <v>3.7</v>
      </c>
      <c r="T694" s="241">
        <v>5.5</v>
      </c>
      <c r="U694" s="241">
        <v>6.1</v>
      </c>
      <c r="V694" s="241">
        <v>6.1</v>
      </c>
      <c r="W694" s="241">
        <v>6.4</v>
      </c>
      <c r="X694" s="241">
        <v>8.5</v>
      </c>
      <c r="Y694" s="241">
        <v>8.7000000000000011</v>
      </c>
      <c r="Z694" s="235" t="str">
        <f t="shared" si="30"/>
        <v>Monday</v>
      </c>
      <c r="AA694" s="235" t="str">
        <f t="shared" si="31"/>
        <v>December</v>
      </c>
      <c r="AB694" s="235" t="s">
        <v>216</v>
      </c>
      <c r="AC694" s="242">
        <f t="shared" si="32"/>
        <v>8.5916666666666668</v>
      </c>
      <c r="AD694" s="235">
        <f>VLOOKUP(A694,'[5]Daily LDZ Demand'!$A$5:$B$4752,2,FALSE)</f>
        <v>9.1980000000000004</v>
      </c>
    </row>
    <row r="695" spans="1:30" s="235" customFormat="1" x14ac:dyDescent="0.35">
      <c r="A695" s="240">
        <v>45643</v>
      </c>
      <c r="B695" s="241">
        <v>9.5</v>
      </c>
      <c r="C695" s="241">
        <v>9.8000000000000007</v>
      </c>
      <c r="D695" s="241">
        <v>10</v>
      </c>
      <c r="E695" s="241">
        <v>10.200000000000001</v>
      </c>
      <c r="F695" s="241">
        <v>10.3</v>
      </c>
      <c r="G695" s="241">
        <v>10.3</v>
      </c>
      <c r="H695" s="241">
        <v>10.200000000000001</v>
      </c>
      <c r="I695" s="241">
        <v>10.1</v>
      </c>
      <c r="J695" s="241">
        <v>10.3</v>
      </c>
      <c r="K695" s="241">
        <v>9.9</v>
      </c>
      <c r="L695" s="241">
        <v>9.7000000000000011</v>
      </c>
      <c r="M695" s="241">
        <v>9.7000000000000011</v>
      </c>
      <c r="N695" s="241">
        <v>10</v>
      </c>
      <c r="O695" s="241">
        <v>10</v>
      </c>
      <c r="P695" s="241">
        <v>10.4</v>
      </c>
      <c r="Q695" s="241">
        <v>10.6</v>
      </c>
      <c r="R695" s="241">
        <v>11.4</v>
      </c>
      <c r="S695" s="241">
        <v>11.7</v>
      </c>
      <c r="T695" s="241">
        <v>12.6</v>
      </c>
      <c r="U695" s="241">
        <v>13.2</v>
      </c>
      <c r="V695" s="241">
        <v>13.6</v>
      </c>
      <c r="W695" s="241">
        <v>13.7</v>
      </c>
      <c r="X695" s="241">
        <v>13.3</v>
      </c>
      <c r="Y695" s="241">
        <v>13.1</v>
      </c>
      <c r="Z695" s="235" t="str">
        <f t="shared" si="30"/>
        <v>Tuesday</v>
      </c>
      <c r="AA695" s="235" t="str">
        <f t="shared" si="31"/>
        <v>December</v>
      </c>
      <c r="AB695" s="235" t="s">
        <v>216</v>
      </c>
      <c r="AC695" s="242">
        <f t="shared" si="32"/>
        <v>10.983333333333333</v>
      </c>
      <c r="AD695" s="235">
        <f>VLOOKUP(A695,'[5]Daily LDZ Demand'!$A$5:$B$4752,2,FALSE)</f>
        <v>9.4809999999999999</v>
      </c>
    </row>
    <row r="696" spans="1:30" s="235" customFormat="1" x14ac:dyDescent="0.35">
      <c r="A696" s="240">
        <v>45644</v>
      </c>
      <c r="B696" s="241">
        <v>13.7</v>
      </c>
      <c r="C696" s="241">
        <v>13.4</v>
      </c>
      <c r="D696" s="241">
        <v>14.3</v>
      </c>
      <c r="E696" s="241">
        <v>13.4</v>
      </c>
      <c r="F696" s="241">
        <v>13.6</v>
      </c>
      <c r="G696" s="241">
        <v>13.5</v>
      </c>
      <c r="H696" s="241">
        <v>13.5</v>
      </c>
      <c r="I696" s="241">
        <v>13.4</v>
      </c>
      <c r="J696" s="241">
        <v>12.9</v>
      </c>
      <c r="K696" s="241">
        <v>12.3</v>
      </c>
      <c r="L696" s="241">
        <v>12.1</v>
      </c>
      <c r="M696" s="241">
        <v>12.7</v>
      </c>
      <c r="N696" s="241">
        <v>12.7</v>
      </c>
      <c r="O696" s="241">
        <v>13</v>
      </c>
      <c r="P696" s="241">
        <v>13.6</v>
      </c>
      <c r="Q696" s="241">
        <v>13.8</v>
      </c>
      <c r="R696" s="241">
        <v>13</v>
      </c>
      <c r="S696" s="241">
        <v>12.9</v>
      </c>
      <c r="T696" s="241">
        <v>8.8000000000000007</v>
      </c>
      <c r="U696" s="241">
        <v>7.8</v>
      </c>
      <c r="V696" s="241">
        <v>7.5</v>
      </c>
      <c r="W696" s="241">
        <v>7.2</v>
      </c>
      <c r="X696" s="241">
        <v>7</v>
      </c>
      <c r="Y696" s="241">
        <v>6.8</v>
      </c>
      <c r="Z696" s="235" t="str">
        <f t="shared" si="30"/>
        <v>Wednesday</v>
      </c>
      <c r="AA696" s="235" t="str">
        <f t="shared" si="31"/>
        <v>December</v>
      </c>
      <c r="AB696" s="235" t="s">
        <v>216</v>
      </c>
      <c r="AC696" s="242">
        <f t="shared" si="32"/>
        <v>11.787500000000001</v>
      </c>
      <c r="AD696" s="235">
        <f>VLOOKUP(A696,'[5]Daily LDZ Demand'!$A$5:$B$4752,2,FALSE)</f>
        <v>8.3060000000000009</v>
      </c>
    </row>
    <row r="697" spans="1:30" s="235" customFormat="1" x14ac:dyDescent="0.35">
      <c r="A697" s="240">
        <v>45645</v>
      </c>
      <c r="B697" s="241">
        <v>6.2</v>
      </c>
      <c r="C697" s="241">
        <v>6.3</v>
      </c>
      <c r="D697" s="241">
        <v>5.8</v>
      </c>
      <c r="E697" s="241">
        <v>6</v>
      </c>
      <c r="F697" s="241">
        <v>6.9</v>
      </c>
      <c r="G697" s="241">
        <v>6.6</v>
      </c>
      <c r="H697" s="241">
        <v>6.8</v>
      </c>
      <c r="I697" s="241">
        <v>7</v>
      </c>
      <c r="J697" s="241">
        <v>7.4</v>
      </c>
      <c r="K697" s="241">
        <v>7</v>
      </c>
      <c r="L697" s="241">
        <v>6.4</v>
      </c>
      <c r="M697" s="241">
        <v>5.6</v>
      </c>
      <c r="N697" s="241">
        <v>5.1000000000000005</v>
      </c>
      <c r="O697" s="241">
        <v>6.2</v>
      </c>
      <c r="P697" s="241">
        <v>5.6</v>
      </c>
      <c r="Q697" s="241">
        <v>5.1000000000000005</v>
      </c>
      <c r="R697" s="241">
        <v>4.2</v>
      </c>
      <c r="S697" s="241">
        <v>4.0999999999999996</v>
      </c>
      <c r="T697" s="241">
        <v>4</v>
      </c>
      <c r="U697" s="241">
        <v>2.4</v>
      </c>
      <c r="V697" s="241">
        <v>1.5</v>
      </c>
      <c r="W697" s="241">
        <v>1.3</v>
      </c>
      <c r="X697" s="241">
        <v>-0.4</v>
      </c>
      <c r="Y697" s="241">
        <v>1.4</v>
      </c>
      <c r="Z697" s="235" t="str">
        <f t="shared" si="30"/>
        <v>Thursday</v>
      </c>
      <c r="AA697" s="235" t="str">
        <f t="shared" si="31"/>
        <v>December</v>
      </c>
      <c r="AB697" s="235" t="s">
        <v>216</v>
      </c>
      <c r="AC697" s="242">
        <f t="shared" si="32"/>
        <v>4.9374999999999991</v>
      </c>
      <c r="AD697" s="235">
        <f>VLOOKUP(A697,'[5]Daily LDZ Demand'!$A$5:$B$4752,2,FALSE)</f>
        <v>10.959999999999999</v>
      </c>
    </row>
    <row r="698" spans="1:30" s="235" customFormat="1" x14ac:dyDescent="0.35">
      <c r="A698" s="240">
        <v>45646</v>
      </c>
      <c r="B698" s="241">
        <v>3.7</v>
      </c>
      <c r="C698" s="241">
        <v>4.8</v>
      </c>
      <c r="D698" s="241">
        <v>5.8</v>
      </c>
      <c r="E698" s="241">
        <v>5.9</v>
      </c>
      <c r="F698" s="241">
        <v>7.4</v>
      </c>
      <c r="G698" s="241">
        <v>8.7000000000000011</v>
      </c>
      <c r="H698" s="241">
        <v>8.9</v>
      </c>
      <c r="I698" s="241">
        <v>9.1</v>
      </c>
      <c r="J698" s="241">
        <v>9.6</v>
      </c>
      <c r="K698" s="241">
        <v>9.7000000000000011</v>
      </c>
      <c r="L698" s="241">
        <v>9.3000000000000007</v>
      </c>
      <c r="M698" s="241">
        <v>9.2000000000000011</v>
      </c>
      <c r="N698" s="241">
        <v>8.7000000000000011</v>
      </c>
      <c r="O698" s="241">
        <v>7.7</v>
      </c>
      <c r="P698" s="241">
        <v>7.9</v>
      </c>
      <c r="Q698" s="241">
        <v>7.7</v>
      </c>
      <c r="R698" s="241">
        <v>6.7</v>
      </c>
      <c r="S698" s="241">
        <v>7.1</v>
      </c>
      <c r="T698" s="241">
        <v>6.5</v>
      </c>
      <c r="U698" s="241">
        <v>6.3</v>
      </c>
      <c r="V698" s="241">
        <v>6</v>
      </c>
      <c r="W698" s="241">
        <v>6.7</v>
      </c>
      <c r="X698" s="241">
        <v>5.8</v>
      </c>
      <c r="Y698" s="241">
        <v>6.8</v>
      </c>
      <c r="Z698" s="235" t="str">
        <f t="shared" si="30"/>
        <v>Friday</v>
      </c>
      <c r="AA698" s="235" t="str">
        <f t="shared" si="31"/>
        <v>December</v>
      </c>
      <c r="AB698" s="235" t="s">
        <v>216</v>
      </c>
      <c r="AC698" s="242">
        <f t="shared" si="32"/>
        <v>7.3333333333333348</v>
      </c>
      <c r="AD698" s="235">
        <f>VLOOKUP(A698,'[5]Daily LDZ Demand'!$A$5:$B$4752,2,FALSE)</f>
        <v>11.357999999999999</v>
      </c>
    </row>
    <row r="699" spans="1:30" s="235" customFormat="1" x14ac:dyDescent="0.35">
      <c r="A699" s="240">
        <v>45649</v>
      </c>
      <c r="B699" s="241">
        <v>5.1000000000000005</v>
      </c>
      <c r="C699" s="241">
        <v>3.8</v>
      </c>
      <c r="D699" s="241">
        <v>3.2</v>
      </c>
      <c r="E699" s="241">
        <v>3.4</v>
      </c>
      <c r="F699" s="241">
        <v>5.1000000000000005</v>
      </c>
      <c r="G699" s="241">
        <v>6.6</v>
      </c>
      <c r="H699" s="241">
        <v>7.9</v>
      </c>
      <c r="I699" s="241">
        <v>8.1</v>
      </c>
      <c r="J699" s="241">
        <v>8</v>
      </c>
      <c r="K699" s="241">
        <v>8.6</v>
      </c>
      <c r="L699" s="241">
        <v>8.1</v>
      </c>
      <c r="M699" s="241">
        <v>8</v>
      </c>
      <c r="N699" s="241">
        <v>8.3000000000000007</v>
      </c>
      <c r="O699" s="241">
        <v>8.1</v>
      </c>
      <c r="P699" s="241">
        <v>8.9</v>
      </c>
      <c r="Q699" s="241">
        <v>8.9</v>
      </c>
      <c r="R699" s="241">
        <v>9.6</v>
      </c>
      <c r="S699" s="241">
        <v>11.4</v>
      </c>
      <c r="T699" s="241">
        <v>11.6</v>
      </c>
      <c r="U699" s="241">
        <v>11.6</v>
      </c>
      <c r="V699" s="241">
        <v>11.8</v>
      </c>
      <c r="W699" s="241">
        <v>11.8</v>
      </c>
      <c r="X699" s="241">
        <v>11.5</v>
      </c>
      <c r="Y699" s="241">
        <v>11.3</v>
      </c>
      <c r="Z699" s="235" t="str">
        <f t="shared" si="30"/>
        <v>Monday</v>
      </c>
      <c r="AA699" s="235" t="str">
        <f t="shared" si="31"/>
        <v>December</v>
      </c>
      <c r="AB699" s="235" t="s">
        <v>216</v>
      </c>
      <c r="AC699" s="242">
        <f t="shared" si="32"/>
        <v>8.3625000000000007</v>
      </c>
      <c r="AD699" s="235">
        <f>VLOOKUP(A699,'[5]Daily LDZ Demand'!$A$5:$B$4752,2,FALSE)</f>
        <v>11.017999999999999</v>
      </c>
    </row>
    <row r="700" spans="1:30" s="235" customFormat="1" x14ac:dyDescent="0.35">
      <c r="A700" s="240">
        <v>45650</v>
      </c>
      <c r="B700" s="241">
        <v>11.5</v>
      </c>
      <c r="C700" s="241">
        <v>11.5</v>
      </c>
      <c r="D700" s="241">
        <v>11.3</v>
      </c>
      <c r="E700" s="241">
        <v>11.7</v>
      </c>
      <c r="F700" s="241">
        <v>11.9</v>
      </c>
      <c r="G700" s="241">
        <v>11.5</v>
      </c>
      <c r="H700" s="241">
        <v>11.7</v>
      </c>
      <c r="I700" s="241">
        <v>13</v>
      </c>
      <c r="J700" s="241">
        <v>13</v>
      </c>
      <c r="K700" s="241">
        <v>12.7</v>
      </c>
      <c r="L700" s="241">
        <v>11.7</v>
      </c>
      <c r="M700" s="241">
        <v>9.7000000000000011</v>
      </c>
      <c r="N700" s="241">
        <v>9.1</v>
      </c>
      <c r="O700" s="241">
        <v>7.8</v>
      </c>
      <c r="P700" s="241">
        <v>6.7</v>
      </c>
      <c r="Q700" s="241">
        <v>5.8</v>
      </c>
      <c r="R700" s="241">
        <v>3.9</v>
      </c>
      <c r="S700" s="241">
        <v>3.6</v>
      </c>
      <c r="T700" s="241">
        <v>5.4</v>
      </c>
      <c r="U700" s="241">
        <v>6.7</v>
      </c>
      <c r="V700" s="241">
        <v>7.4</v>
      </c>
      <c r="W700" s="241">
        <v>8</v>
      </c>
      <c r="X700" s="241">
        <v>8.6</v>
      </c>
      <c r="Y700" s="241">
        <v>8.4</v>
      </c>
      <c r="Z700" s="235" t="str">
        <f t="shared" si="30"/>
        <v>Tuesday</v>
      </c>
      <c r="AA700" s="235" t="str">
        <f t="shared" si="31"/>
        <v>December</v>
      </c>
      <c r="AB700" s="235" t="s">
        <v>216</v>
      </c>
      <c r="AC700" s="242">
        <f t="shared" si="32"/>
        <v>9.2750000000000004</v>
      </c>
      <c r="AD700" s="235">
        <f>VLOOKUP(A700,'[5]Daily LDZ Demand'!$A$5:$B$4752,2,FALSE)</f>
        <v>8.3049999999999997</v>
      </c>
    </row>
    <row r="701" spans="1:30" s="235" customFormat="1" x14ac:dyDescent="0.35">
      <c r="A701" s="240">
        <v>45653</v>
      </c>
      <c r="B701" s="241">
        <v>6.5</v>
      </c>
      <c r="C701" s="241">
        <v>6.4</v>
      </c>
      <c r="D701" s="241">
        <v>6.3</v>
      </c>
      <c r="E701" s="241">
        <v>6.5</v>
      </c>
      <c r="F701" s="241">
        <v>6.8</v>
      </c>
      <c r="G701" s="241">
        <v>6.9</v>
      </c>
      <c r="H701" s="241">
        <v>6.9</v>
      </c>
      <c r="I701" s="241">
        <v>7</v>
      </c>
      <c r="J701" s="241">
        <v>7.2</v>
      </c>
      <c r="K701" s="241">
        <v>7.1</v>
      </c>
      <c r="L701" s="241">
        <v>7.1</v>
      </c>
      <c r="M701" s="241">
        <v>7.1</v>
      </c>
      <c r="N701" s="241">
        <v>7</v>
      </c>
      <c r="O701" s="241">
        <v>6.9</v>
      </c>
      <c r="P701" s="241">
        <v>6.7</v>
      </c>
      <c r="Q701" s="241">
        <v>6.7</v>
      </c>
      <c r="R701" s="241">
        <v>6.6</v>
      </c>
      <c r="S701" s="241">
        <v>6.6</v>
      </c>
      <c r="T701" s="241">
        <v>6.5</v>
      </c>
      <c r="U701" s="241">
        <v>6.5</v>
      </c>
      <c r="V701" s="241">
        <v>6.5</v>
      </c>
      <c r="W701" s="241">
        <v>6.6</v>
      </c>
      <c r="X701" s="241">
        <v>6.7</v>
      </c>
      <c r="Y701" s="241">
        <v>6.8</v>
      </c>
      <c r="Z701" s="235" t="str">
        <f t="shared" si="30"/>
        <v>Friday</v>
      </c>
      <c r="AA701" s="235" t="str">
        <f t="shared" si="31"/>
        <v>December</v>
      </c>
      <c r="AB701" s="235" t="s">
        <v>216</v>
      </c>
      <c r="AC701" s="242">
        <f t="shared" si="32"/>
        <v>6.7458333333333327</v>
      </c>
      <c r="AD701" s="235">
        <f>VLOOKUP(A701,'[5]Daily LDZ Demand'!$A$5:$B$4752,2,FALSE)</f>
        <v>10.086</v>
      </c>
    </row>
    <row r="702" spans="1:30" s="235" customFormat="1" x14ac:dyDescent="0.35">
      <c r="A702" s="240">
        <v>45656</v>
      </c>
      <c r="B702" s="241">
        <v>7.3</v>
      </c>
      <c r="C702" s="241">
        <v>6.8</v>
      </c>
      <c r="D702" s="241">
        <v>7.3</v>
      </c>
      <c r="E702" s="241">
        <v>6.7</v>
      </c>
      <c r="F702" s="241">
        <v>7.9</v>
      </c>
      <c r="G702" s="241">
        <v>7.7</v>
      </c>
      <c r="H702" s="241">
        <v>7.6</v>
      </c>
      <c r="I702" s="241">
        <v>8.1</v>
      </c>
      <c r="J702" s="241">
        <v>8.4</v>
      </c>
      <c r="K702" s="241">
        <v>8.7000000000000011</v>
      </c>
      <c r="L702" s="241">
        <v>8.9</v>
      </c>
      <c r="M702" s="241">
        <v>8.8000000000000007</v>
      </c>
      <c r="N702" s="241">
        <v>8.9</v>
      </c>
      <c r="O702" s="241">
        <v>9.1</v>
      </c>
      <c r="P702" s="241">
        <v>8.9</v>
      </c>
      <c r="Q702" s="241">
        <v>8.6</v>
      </c>
      <c r="R702" s="241">
        <v>8.7000000000000011</v>
      </c>
      <c r="S702" s="241">
        <v>8.7000000000000011</v>
      </c>
      <c r="T702" s="241">
        <v>8.4</v>
      </c>
      <c r="U702" s="241">
        <v>7.5</v>
      </c>
      <c r="V702" s="241">
        <v>6.9</v>
      </c>
      <c r="W702" s="241">
        <v>6</v>
      </c>
      <c r="X702" s="241">
        <v>7.3</v>
      </c>
      <c r="Y702" s="241">
        <v>8.1999999999999993</v>
      </c>
      <c r="Z702" s="235" t="str">
        <f t="shared" si="30"/>
        <v>Monday</v>
      </c>
      <c r="AA702" s="235" t="str">
        <f t="shared" si="31"/>
        <v>December</v>
      </c>
      <c r="AB702" s="235" t="s">
        <v>216</v>
      </c>
      <c r="AC702" s="242">
        <f t="shared" si="32"/>
        <v>7.9750000000000005</v>
      </c>
      <c r="AD702" s="235">
        <f>VLOOKUP(A702,'[5]Daily LDZ Demand'!$A$5:$B$4752,2,FALSE)</f>
        <v>9.6820000000000004</v>
      </c>
    </row>
    <row r="703" spans="1:30" s="235" customFormat="1" x14ac:dyDescent="0.35">
      <c r="A703" s="240">
        <v>45657</v>
      </c>
      <c r="B703" s="241">
        <v>8.1</v>
      </c>
      <c r="C703" s="241">
        <v>8.9</v>
      </c>
      <c r="D703" s="241">
        <v>9.2000000000000011</v>
      </c>
      <c r="E703" s="241">
        <v>10.7</v>
      </c>
      <c r="F703" s="241">
        <v>11.3</v>
      </c>
      <c r="G703" s="241">
        <v>11.4</v>
      </c>
      <c r="H703" s="241">
        <v>11.5</v>
      </c>
      <c r="I703" s="241">
        <v>11.9</v>
      </c>
      <c r="J703" s="241">
        <v>12.2</v>
      </c>
      <c r="K703" s="241">
        <v>12.3</v>
      </c>
      <c r="L703" s="241">
        <v>12.2</v>
      </c>
      <c r="M703" s="241">
        <v>12</v>
      </c>
      <c r="N703" s="241">
        <v>11.8</v>
      </c>
      <c r="O703" s="241">
        <v>11.2</v>
      </c>
      <c r="P703" s="241">
        <v>11.8</v>
      </c>
      <c r="Q703" s="241">
        <v>11.9</v>
      </c>
      <c r="R703" s="241">
        <v>12.1</v>
      </c>
      <c r="S703" s="241">
        <v>12</v>
      </c>
      <c r="T703" s="241">
        <v>12.1</v>
      </c>
      <c r="U703" s="241">
        <v>12</v>
      </c>
      <c r="V703" s="241">
        <v>11.6</v>
      </c>
      <c r="W703" s="241">
        <v>11.6</v>
      </c>
      <c r="X703" s="241">
        <v>11.6</v>
      </c>
      <c r="Y703" s="241">
        <v>11.8</v>
      </c>
      <c r="Z703" s="235" t="str">
        <f t="shared" si="30"/>
        <v>Tuesday</v>
      </c>
      <c r="AA703" s="235" t="str">
        <f t="shared" si="31"/>
        <v>December</v>
      </c>
      <c r="AB703" s="235" t="s">
        <v>216</v>
      </c>
      <c r="AC703" s="242">
        <f t="shared" si="32"/>
        <v>11.383333333333333</v>
      </c>
      <c r="AD703" s="235">
        <f>VLOOKUP(A703,'[5]Daily LDZ Demand'!$A$5:$B$4752,2,FALSE)</f>
        <v>9.1010000000000009</v>
      </c>
    </row>
    <row r="704" spans="1:30" s="235" customFormat="1" x14ac:dyDescent="0.35">
      <c r="A704" s="240">
        <v>45659</v>
      </c>
      <c r="B704" s="241">
        <v>-1</v>
      </c>
      <c r="C704" s="241">
        <v>0</v>
      </c>
      <c r="D704" s="241">
        <v>-1</v>
      </c>
      <c r="E704" s="241">
        <v>-1</v>
      </c>
      <c r="F704" s="241">
        <v>2</v>
      </c>
      <c r="G704" s="241">
        <v>3</v>
      </c>
      <c r="H704" s="241">
        <v>4</v>
      </c>
      <c r="I704" s="241">
        <v>4</v>
      </c>
      <c r="J704" s="241">
        <v>4</v>
      </c>
      <c r="K704" s="241">
        <v>4</v>
      </c>
      <c r="L704" s="241">
        <v>3</v>
      </c>
      <c r="M704" s="241">
        <v>2</v>
      </c>
      <c r="N704" s="241">
        <v>0</v>
      </c>
      <c r="O704" s="241">
        <v>-1</v>
      </c>
      <c r="P704" s="241">
        <v>-1</v>
      </c>
      <c r="Q704" s="241">
        <v>-3</v>
      </c>
      <c r="R704" s="241">
        <v>-3</v>
      </c>
      <c r="S704" s="241">
        <v>-4</v>
      </c>
      <c r="T704" s="241">
        <v>-3.8</v>
      </c>
      <c r="U704" s="241">
        <v>-4.7</v>
      </c>
      <c r="V704" s="241">
        <v>-4.2</v>
      </c>
      <c r="W704" s="241">
        <v>-4.5</v>
      </c>
      <c r="X704" s="241">
        <v>-5</v>
      </c>
      <c r="Y704" s="241">
        <v>-5</v>
      </c>
      <c r="Z704" s="235" t="str">
        <f t="shared" si="30"/>
        <v>Thursday</v>
      </c>
      <c r="AA704" s="235" t="str">
        <f t="shared" si="31"/>
        <v>January</v>
      </c>
      <c r="AB704" s="235" t="s">
        <v>216</v>
      </c>
      <c r="AC704" s="242">
        <f t="shared" si="32"/>
        <v>-0.67499999999999993</v>
      </c>
      <c r="AD704" s="235">
        <f>VLOOKUP(A704,'[5]Daily LDZ Demand'!$A$5:$B$4752,2,FALSE)</f>
        <v>12.842000000000001</v>
      </c>
    </row>
    <row r="705" spans="1:30" s="235" customFormat="1" x14ac:dyDescent="0.35">
      <c r="A705" s="240">
        <v>45660</v>
      </c>
      <c r="B705" s="241">
        <v>-4.3</v>
      </c>
      <c r="C705" s="241">
        <v>-5.6</v>
      </c>
      <c r="D705" s="241">
        <v>-5.7</v>
      </c>
      <c r="E705" s="241">
        <v>-5.1000000000000005</v>
      </c>
      <c r="F705" s="241">
        <v>-2.4</v>
      </c>
      <c r="G705" s="241">
        <v>-0.1</v>
      </c>
      <c r="H705" s="241">
        <v>1.6</v>
      </c>
      <c r="I705" s="241">
        <v>3.9</v>
      </c>
      <c r="J705" s="241">
        <v>5</v>
      </c>
      <c r="K705" s="241">
        <v>5.2</v>
      </c>
      <c r="L705" s="241">
        <v>4</v>
      </c>
      <c r="M705" s="241">
        <v>0</v>
      </c>
      <c r="N705" s="241">
        <v>-1.1000000000000001</v>
      </c>
      <c r="O705" s="241">
        <v>-2.4</v>
      </c>
      <c r="P705" s="241">
        <v>-3</v>
      </c>
      <c r="Q705" s="241">
        <v>-2.8</v>
      </c>
      <c r="R705" s="241">
        <v>-3.4</v>
      </c>
      <c r="S705" s="241">
        <v>-3</v>
      </c>
      <c r="T705" s="241">
        <v>-3.8</v>
      </c>
      <c r="U705" s="241">
        <v>-4.2</v>
      </c>
      <c r="V705" s="241">
        <v>-3.9</v>
      </c>
      <c r="W705" s="241">
        <v>-3.5</v>
      </c>
      <c r="X705" s="241">
        <v>-2.3000000000000003</v>
      </c>
      <c r="Y705" s="241">
        <v>-1.9</v>
      </c>
      <c r="Z705" s="235" t="str">
        <f t="shared" si="30"/>
        <v>Friday</v>
      </c>
      <c r="AA705" s="235" t="str">
        <f t="shared" si="31"/>
        <v>January</v>
      </c>
      <c r="AB705" s="235" t="s">
        <v>216</v>
      </c>
      <c r="AC705" s="242">
        <f t="shared" si="32"/>
        <v>-1.6166666666666663</v>
      </c>
      <c r="AD705" s="235">
        <f>VLOOKUP(A705,'[5]Daily LDZ Demand'!$A$5:$B$4752,2,FALSE)</f>
        <v>14.706</v>
      </c>
    </row>
    <row r="706" spans="1:30" s="235" customFormat="1" x14ac:dyDescent="0.35">
      <c r="A706" s="240">
        <v>45663</v>
      </c>
      <c r="B706" s="241">
        <v>4.5</v>
      </c>
      <c r="C706" s="241">
        <v>4.0999999999999996</v>
      </c>
      <c r="D706" s="241">
        <v>4.8</v>
      </c>
      <c r="E706" s="241">
        <v>4.8</v>
      </c>
      <c r="F706" s="241">
        <v>5.8</v>
      </c>
      <c r="G706" s="241">
        <v>6</v>
      </c>
      <c r="H706" s="241">
        <v>6.6</v>
      </c>
      <c r="I706" s="241">
        <v>5.4</v>
      </c>
      <c r="J706" s="241">
        <v>5.2</v>
      </c>
      <c r="K706" s="241">
        <v>5.6</v>
      </c>
      <c r="L706" s="241">
        <v>4.7</v>
      </c>
      <c r="M706" s="241">
        <v>3.5</v>
      </c>
      <c r="N706" s="241">
        <v>3.5</v>
      </c>
      <c r="O706" s="241">
        <v>3.4</v>
      </c>
      <c r="P706" s="241">
        <v>3.3</v>
      </c>
      <c r="Q706" s="241">
        <v>2.8</v>
      </c>
      <c r="R706" s="241">
        <v>2.8</v>
      </c>
      <c r="S706" s="241">
        <v>2.2000000000000002</v>
      </c>
      <c r="T706" s="241">
        <v>2</v>
      </c>
      <c r="U706" s="241">
        <v>2</v>
      </c>
      <c r="V706" s="241">
        <v>1.7</v>
      </c>
      <c r="W706" s="241">
        <v>2.1</v>
      </c>
      <c r="X706" s="241">
        <v>1.3</v>
      </c>
      <c r="Y706" s="241">
        <v>2.2000000000000002</v>
      </c>
      <c r="Z706" s="235" t="str">
        <f t="shared" si="30"/>
        <v>Monday</v>
      </c>
      <c r="AA706" s="235" t="str">
        <f t="shared" si="31"/>
        <v>January</v>
      </c>
      <c r="AB706" s="235" t="s">
        <v>216</v>
      </c>
      <c r="AC706" s="242">
        <f t="shared" si="32"/>
        <v>3.7624999999999997</v>
      </c>
      <c r="AD706" s="235">
        <f>VLOOKUP(A706,'[5]Daily LDZ Demand'!$A$5:$B$4752,2,FALSE)</f>
        <v>12.19</v>
      </c>
    </row>
    <row r="707" spans="1:30" s="235" customFormat="1" x14ac:dyDescent="0.35">
      <c r="A707" s="240">
        <v>45664</v>
      </c>
      <c r="B707" s="241">
        <v>2.6</v>
      </c>
      <c r="C707" s="241">
        <v>3.1</v>
      </c>
      <c r="D707" s="241">
        <v>3.3</v>
      </c>
      <c r="E707" s="241">
        <v>2.8</v>
      </c>
      <c r="F707" s="241">
        <v>3.9</v>
      </c>
      <c r="G707" s="241">
        <v>5</v>
      </c>
      <c r="H707" s="241">
        <v>5.5</v>
      </c>
      <c r="I707" s="241">
        <v>5.5</v>
      </c>
      <c r="J707" s="241">
        <v>5.7</v>
      </c>
      <c r="K707" s="241">
        <v>6.8</v>
      </c>
      <c r="L707" s="241">
        <v>5.5</v>
      </c>
      <c r="M707" s="241">
        <v>3.6</v>
      </c>
      <c r="N707" s="241">
        <v>2</v>
      </c>
      <c r="O707" s="241">
        <v>2</v>
      </c>
      <c r="P707" s="241">
        <v>0.5</v>
      </c>
      <c r="Q707" s="241">
        <v>-0.4</v>
      </c>
      <c r="R707" s="241">
        <v>-0.5</v>
      </c>
      <c r="S707" s="241">
        <v>-0.1</v>
      </c>
      <c r="T707" s="241">
        <v>-2.7</v>
      </c>
      <c r="U707" s="241">
        <v>-2.6</v>
      </c>
      <c r="V707" s="241">
        <v>-2.4</v>
      </c>
      <c r="W707" s="241">
        <v>-1.4</v>
      </c>
      <c r="X707" s="241">
        <v>-1.9</v>
      </c>
      <c r="Y707" s="241">
        <v>-1.8</v>
      </c>
      <c r="Z707" s="235" t="str">
        <f t="shared" si="30"/>
        <v>Tuesday</v>
      </c>
      <c r="AA707" s="235" t="str">
        <f t="shared" si="31"/>
        <v>January</v>
      </c>
      <c r="AB707" s="235" t="s">
        <v>216</v>
      </c>
      <c r="AC707" s="242">
        <f t="shared" si="32"/>
        <v>1.8333333333333337</v>
      </c>
      <c r="AD707" s="235">
        <f>VLOOKUP(A707,'[5]Daily LDZ Demand'!$A$5:$B$4752,2,FALSE)</f>
        <v>13.671000000000001</v>
      </c>
    </row>
    <row r="708" spans="1:30" s="235" customFormat="1" x14ac:dyDescent="0.35">
      <c r="A708" s="240">
        <v>45665</v>
      </c>
      <c r="B708" s="241">
        <v>-1.4</v>
      </c>
      <c r="C708" s="241">
        <v>-1.2</v>
      </c>
      <c r="D708" s="241">
        <v>-1</v>
      </c>
      <c r="E708" s="241">
        <v>-0.5</v>
      </c>
      <c r="F708" s="241">
        <v>0.9</v>
      </c>
      <c r="G708" s="241">
        <v>2.2000000000000002</v>
      </c>
      <c r="H708" s="241">
        <v>2.3000000000000003</v>
      </c>
      <c r="I708" s="241">
        <v>2.9</v>
      </c>
      <c r="J708" s="241">
        <v>2.6</v>
      </c>
      <c r="K708" s="241">
        <v>2.5</v>
      </c>
      <c r="L708" s="241">
        <v>1.4</v>
      </c>
      <c r="M708" s="241">
        <v>0.9</v>
      </c>
      <c r="N708" s="241">
        <v>0.6</v>
      </c>
      <c r="O708" s="241">
        <v>0.5</v>
      </c>
      <c r="P708" s="241">
        <v>0.5</v>
      </c>
      <c r="Q708" s="241">
        <v>0.6</v>
      </c>
      <c r="R708" s="241">
        <v>0.7</v>
      </c>
      <c r="S708" s="241">
        <v>1.3</v>
      </c>
      <c r="T708" s="241">
        <v>1</v>
      </c>
      <c r="U708" s="241">
        <v>1</v>
      </c>
      <c r="V708" s="241">
        <v>1.3</v>
      </c>
      <c r="W708" s="241">
        <v>1.3</v>
      </c>
      <c r="X708" s="241">
        <v>1</v>
      </c>
      <c r="Y708" s="241">
        <v>0.7</v>
      </c>
      <c r="Z708" s="235" t="str">
        <f t="shared" si="30"/>
        <v>Wednesday</v>
      </c>
      <c r="AA708" s="235" t="str">
        <f t="shared" si="31"/>
        <v>January</v>
      </c>
      <c r="AB708" s="235" t="s">
        <v>216</v>
      </c>
      <c r="AC708" s="242">
        <f t="shared" si="32"/>
        <v>0.92083333333333339</v>
      </c>
      <c r="AD708" s="235">
        <f>VLOOKUP(A708,'[5]Daily LDZ Demand'!$A$5:$B$4752,2,FALSE)</f>
        <v>16.22</v>
      </c>
    </row>
    <row r="709" spans="1:30" s="235" customFormat="1" x14ac:dyDescent="0.35">
      <c r="A709" s="240">
        <v>45666</v>
      </c>
      <c r="B709" s="241">
        <v>-0.8</v>
      </c>
      <c r="C709" s="241">
        <v>-1.5</v>
      </c>
      <c r="D709" s="241">
        <v>-1.5</v>
      </c>
      <c r="E709" s="241">
        <v>-1.9</v>
      </c>
      <c r="F709" s="241">
        <v>1.1000000000000001</v>
      </c>
      <c r="G709" s="241">
        <v>1.9</v>
      </c>
      <c r="H709" s="241">
        <v>3.5</v>
      </c>
      <c r="I709" s="241">
        <v>5.3</v>
      </c>
      <c r="J709" s="241">
        <v>6.5</v>
      </c>
      <c r="K709" s="241">
        <v>5.3</v>
      </c>
      <c r="L709" s="241">
        <v>2.8</v>
      </c>
      <c r="M709" s="241">
        <v>2.2000000000000002</v>
      </c>
      <c r="N709" s="241">
        <v>1.1000000000000001</v>
      </c>
      <c r="O709" s="241">
        <v>1.1000000000000001</v>
      </c>
      <c r="P709" s="241">
        <v>0.5</v>
      </c>
      <c r="Q709" s="241">
        <v>-2.5</v>
      </c>
      <c r="R709" s="241">
        <v>-2.3000000000000003</v>
      </c>
      <c r="S709" s="241">
        <v>-2.3000000000000003</v>
      </c>
      <c r="T709" s="241">
        <v>-2</v>
      </c>
      <c r="U709" s="241">
        <v>-2.6</v>
      </c>
      <c r="V709" s="241">
        <v>-3.1</v>
      </c>
      <c r="W709" s="241">
        <v>-2.1</v>
      </c>
      <c r="X709" s="241">
        <v>-2</v>
      </c>
      <c r="Y709" s="241">
        <v>-2.2000000000000002</v>
      </c>
      <c r="Z709" s="235" t="str">
        <f t="shared" ref="Z709:Z766" si="33">TEXT(A709,"dddd")</f>
        <v>Thursday</v>
      </c>
      <c r="AA709" s="235" t="str">
        <f t="shared" ref="AA709:AA766" si="34">TEXT(A709,"mmmm")</f>
        <v>January</v>
      </c>
      <c r="AB709" s="235" t="s">
        <v>216</v>
      </c>
      <c r="AC709" s="242">
        <f t="shared" ref="AC709:AC766" si="35">AVERAGE(B709:Y709)</f>
        <v>0.18750000000000003</v>
      </c>
      <c r="AD709" s="235">
        <f>VLOOKUP(A709,'[5]Daily LDZ Demand'!$A$5:$B$4752,2,FALSE)</f>
        <v>15.263000000000002</v>
      </c>
    </row>
    <row r="710" spans="1:30" s="235" customFormat="1" x14ac:dyDescent="0.35">
      <c r="A710" s="240">
        <v>45667</v>
      </c>
      <c r="B710" s="241">
        <v>-1.7</v>
      </c>
      <c r="C710" s="241">
        <v>-0.3</v>
      </c>
      <c r="D710" s="241">
        <v>1.2</v>
      </c>
      <c r="E710" s="241">
        <v>1.2</v>
      </c>
      <c r="F710" s="241">
        <v>1.5</v>
      </c>
      <c r="G710" s="241">
        <v>2.4</v>
      </c>
      <c r="H710" s="241">
        <v>3.1</v>
      </c>
      <c r="I710" s="241">
        <v>3.4</v>
      </c>
      <c r="J710" s="241">
        <v>3.8</v>
      </c>
      <c r="K710" s="241">
        <v>4.0999999999999996</v>
      </c>
      <c r="L710" s="241">
        <v>3.7</v>
      </c>
      <c r="M710" s="241">
        <v>2.6</v>
      </c>
      <c r="N710" s="241">
        <v>1.3</v>
      </c>
      <c r="O710" s="241">
        <v>1.3</v>
      </c>
      <c r="P710" s="241">
        <v>-0.2</v>
      </c>
      <c r="Q710" s="241">
        <v>-0.1</v>
      </c>
      <c r="R710" s="241">
        <v>-2</v>
      </c>
      <c r="S710" s="241">
        <v>-2.1</v>
      </c>
      <c r="T710" s="241">
        <v>-1.1000000000000001</v>
      </c>
      <c r="U710" s="241">
        <v>-2.9</v>
      </c>
      <c r="V710" s="241">
        <v>-2.5</v>
      </c>
      <c r="W710" s="241">
        <v>-1.9</v>
      </c>
      <c r="X710" s="241">
        <v>-1.8</v>
      </c>
      <c r="Y710" s="241">
        <v>-1.5</v>
      </c>
      <c r="Z710" s="235" t="str">
        <f t="shared" si="33"/>
        <v>Friday</v>
      </c>
      <c r="AA710" s="235" t="str">
        <f t="shared" si="34"/>
        <v>January</v>
      </c>
      <c r="AB710" s="235" t="s">
        <v>216</v>
      </c>
      <c r="AC710" s="242">
        <f t="shared" si="35"/>
        <v>0.47916666666666674</v>
      </c>
      <c r="AD710" s="235">
        <f>VLOOKUP(A710,'[5]Daily LDZ Demand'!$A$5:$B$4752,2,FALSE)</f>
        <v>16.052</v>
      </c>
    </row>
    <row r="711" spans="1:30" s="235" customFormat="1" x14ac:dyDescent="0.35">
      <c r="A711" s="240">
        <v>45670</v>
      </c>
      <c r="B711" s="241">
        <v>2.2000000000000002</v>
      </c>
      <c r="C711" s="241">
        <v>2.6</v>
      </c>
      <c r="D711" s="241">
        <v>2.9</v>
      </c>
      <c r="E711" s="241">
        <v>4</v>
      </c>
      <c r="F711" s="241">
        <v>6</v>
      </c>
      <c r="G711" s="241">
        <v>6.9</v>
      </c>
      <c r="H711" s="241">
        <v>7</v>
      </c>
      <c r="I711" s="241">
        <v>7</v>
      </c>
      <c r="J711" s="241">
        <v>6.8</v>
      </c>
      <c r="K711" s="241">
        <v>6.8</v>
      </c>
      <c r="L711" s="241">
        <v>6.1</v>
      </c>
      <c r="M711" s="241">
        <v>5.5</v>
      </c>
      <c r="N711" s="241">
        <v>5.5</v>
      </c>
      <c r="O711" s="241">
        <v>5.7</v>
      </c>
      <c r="P711" s="241">
        <v>5.2</v>
      </c>
      <c r="Q711" s="241">
        <v>5.4</v>
      </c>
      <c r="R711" s="241">
        <v>5.8</v>
      </c>
      <c r="S711" s="241">
        <v>5.9</v>
      </c>
      <c r="T711" s="241">
        <v>6.3</v>
      </c>
      <c r="U711" s="241">
        <v>5.9</v>
      </c>
      <c r="V711" s="241">
        <v>4.3</v>
      </c>
      <c r="W711" s="241">
        <v>4.5</v>
      </c>
      <c r="X711" s="241">
        <v>4.7</v>
      </c>
      <c r="Y711" s="241">
        <v>4.8</v>
      </c>
      <c r="Z711" s="235" t="str">
        <f t="shared" si="33"/>
        <v>Monday</v>
      </c>
      <c r="AA711" s="235" t="str">
        <f t="shared" si="34"/>
        <v>January</v>
      </c>
      <c r="AB711" s="235" t="s">
        <v>216</v>
      </c>
      <c r="AC711" s="242">
        <f t="shared" si="35"/>
        <v>5.3250000000000002</v>
      </c>
      <c r="AD711" s="235">
        <f>VLOOKUP(A711,'[5]Daily LDZ Demand'!$A$5:$B$4752,2,FALSE)</f>
        <v>13.358000000000001</v>
      </c>
    </row>
    <row r="712" spans="1:30" s="235" customFormat="1" x14ac:dyDescent="0.35">
      <c r="A712" s="240">
        <v>45671</v>
      </c>
      <c r="B712" s="241">
        <v>4.8</v>
      </c>
      <c r="C712" s="241">
        <v>4</v>
      </c>
      <c r="D712" s="241">
        <v>2.8</v>
      </c>
      <c r="E712" s="241">
        <v>1.8</v>
      </c>
      <c r="F712" s="241">
        <v>5.6</v>
      </c>
      <c r="G712" s="241">
        <v>7.3</v>
      </c>
      <c r="H712" s="241">
        <v>9.9</v>
      </c>
      <c r="I712" s="241">
        <v>10.4</v>
      </c>
      <c r="J712" s="241">
        <v>10.4</v>
      </c>
      <c r="K712" s="241">
        <v>10.6</v>
      </c>
      <c r="L712" s="241">
        <v>10.200000000000001</v>
      </c>
      <c r="M712" s="241">
        <v>10</v>
      </c>
      <c r="N712" s="241">
        <v>9.2000000000000011</v>
      </c>
      <c r="O712" s="241">
        <v>8.7000000000000011</v>
      </c>
      <c r="P712" s="241">
        <v>9</v>
      </c>
      <c r="Q712" s="241">
        <v>9</v>
      </c>
      <c r="R712" s="241">
        <v>9.7000000000000011</v>
      </c>
      <c r="S712" s="241">
        <v>9.1</v>
      </c>
      <c r="T712" s="241">
        <v>8.5</v>
      </c>
      <c r="U712" s="241">
        <v>8.5</v>
      </c>
      <c r="V712" s="241">
        <v>8.4</v>
      </c>
      <c r="W712" s="241">
        <v>8.7000000000000011</v>
      </c>
      <c r="X712" s="241">
        <v>8.7000000000000011</v>
      </c>
      <c r="Y712" s="241">
        <v>8.7000000000000011</v>
      </c>
      <c r="Z712" s="235" t="str">
        <f t="shared" si="33"/>
        <v>Tuesday</v>
      </c>
      <c r="AA712" s="235" t="str">
        <f t="shared" si="34"/>
        <v>January</v>
      </c>
      <c r="AB712" s="235" t="s">
        <v>216</v>
      </c>
      <c r="AC712" s="242">
        <f t="shared" si="35"/>
        <v>8.0833333333333321</v>
      </c>
      <c r="AD712" s="235">
        <f>VLOOKUP(A712,'[5]Daily LDZ Demand'!$A$5:$B$4752,2,FALSE)</f>
        <v>11.321</v>
      </c>
    </row>
    <row r="713" spans="1:30" s="235" customFormat="1" x14ac:dyDescent="0.35">
      <c r="A713" s="240">
        <v>45672</v>
      </c>
      <c r="B713" s="241">
        <v>8.5</v>
      </c>
      <c r="C713" s="241">
        <v>6.6</v>
      </c>
      <c r="D713" s="241">
        <v>6.9</v>
      </c>
      <c r="E713" s="241">
        <v>5.2</v>
      </c>
      <c r="F713" s="241">
        <v>6.6</v>
      </c>
      <c r="G713" s="241">
        <v>7</v>
      </c>
      <c r="H713" s="241">
        <v>6.8</v>
      </c>
      <c r="I713" s="241">
        <v>6.7</v>
      </c>
      <c r="J713" s="241">
        <v>7.2</v>
      </c>
      <c r="K713" s="241">
        <v>6.6</v>
      </c>
      <c r="L713" s="241">
        <v>6.7</v>
      </c>
      <c r="M713" s="241">
        <v>6.4</v>
      </c>
      <c r="N713" s="241">
        <v>6</v>
      </c>
      <c r="O713" s="241">
        <v>6</v>
      </c>
      <c r="P713" s="241">
        <v>5.6</v>
      </c>
      <c r="Q713" s="241">
        <v>5.4</v>
      </c>
      <c r="R713" s="241">
        <v>5.1000000000000005</v>
      </c>
      <c r="S713" s="241">
        <v>4.7</v>
      </c>
      <c r="T713" s="241">
        <v>4.3</v>
      </c>
      <c r="U713" s="241">
        <v>3.5</v>
      </c>
      <c r="V713" s="241">
        <v>3</v>
      </c>
      <c r="W713" s="241">
        <v>3</v>
      </c>
      <c r="X713" s="241">
        <v>1.7</v>
      </c>
      <c r="Y713" s="241">
        <v>1</v>
      </c>
      <c r="Z713" s="235" t="str">
        <f t="shared" si="33"/>
        <v>Wednesday</v>
      </c>
      <c r="AA713" s="235" t="str">
        <f t="shared" si="34"/>
        <v>January</v>
      </c>
      <c r="AB713" s="235" t="s">
        <v>216</v>
      </c>
      <c r="AC713" s="242">
        <f t="shared" si="35"/>
        <v>5.4375</v>
      </c>
      <c r="AD713" s="235">
        <f>VLOOKUP(A713,'[5]Daily LDZ Demand'!$A$5:$B$4752,2,FALSE)</f>
        <v>11.097999999999999</v>
      </c>
    </row>
    <row r="714" spans="1:30" s="235" customFormat="1" x14ac:dyDescent="0.35">
      <c r="A714" s="240">
        <v>45673</v>
      </c>
      <c r="B714" s="241">
        <v>1</v>
      </c>
      <c r="C714" s="241">
        <v>1.4</v>
      </c>
      <c r="D714" s="241">
        <v>2.3000000000000003</v>
      </c>
      <c r="E714" s="241">
        <v>2.1</v>
      </c>
      <c r="F714" s="241">
        <v>3.1</v>
      </c>
      <c r="G714" s="241">
        <v>4.9000000000000004</v>
      </c>
      <c r="H714" s="241">
        <v>5.4</v>
      </c>
      <c r="I714" s="241">
        <v>5.8</v>
      </c>
      <c r="J714" s="241">
        <v>6.3</v>
      </c>
      <c r="K714" s="241">
        <v>7</v>
      </c>
      <c r="L714" s="241">
        <v>7.4</v>
      </c>
      <c r="M714" s="241">
        <v>8</v>
      </c>
      <c r="N714" s="241">
        <v>8.1</v>
      </c>
      <c r="O714" s="241">
        <v>8</v>
      </c>
      <c r="P714" s="241">
        <v>7.8</v>
      </c>
      <c r="Q714" s="241">
        <v>7.5</v>
      </c>
      <c r="R714" s="241">
        <v>7.2</v>
      </c>
      <c r="S714" s="241">
        <v>7.3</v>
      </c>
      <c r="T714" s="241">
        <v>7.2</v>
      </c>
      <c r="U714" s="241">
        <v>6.8</v>
      </c>
      <c r="V714" s="241">
        <v>6.5</v>
      </c>
      <c r="W714" s="241">
        <v>6.5</v>
      </c>
      <c r="X714" s="241">
        <v>6.5</v>
      </c>
      <c r="Y714" s="241">
        <v>6.2</v>
      </c>
      <c r="Z714" s="235" t="str">
        <f t="shared" si="33"/>
        <v>Thursday</v>
      </c>
      <c r="AA714" s="235" t="str">
        <f t="shared" si="34"/>
        <v>January</v>
      </c>
      <c r="AB714" s="235" t="s">
        <v>216</v>
      </c>
      <c r="AC714" s="242">
        <f t="shared" si="35"/>
        <v>5.8458333333333341</v>
      </c>
      <c r="AD714" s="235">
        <f>VLOOKUP(A714,'[5]Daily LDZ Demand'!$A$5:$B$4752,2,FALSE)</f>
        <v>12.46</v>
      </c>
    </row>
    <row r="715" spans="1:30" s="235" customFormat="1" x14ac:dyDescent="0.35">
      <c r="A715" s="240">
        <v>45674</v>
      </c>
      <c r="B715" s="241">
        <v>6.3</v>
      </c>
      <c r="C715" s="241">
        <v>6.5</v>
      </c>
      <c r="D715" s="241">
        <v>6.3</v>
      </c>
      <c r="E715" s="241">
        <v>6.2</v>
      </c>
      <c r="F715" s="241">
        <v>6.3</v>
      </c>
      <c r="G715" s="241">
        <v>6.3</v>
      </c>
      <c r="H715" s="241">
        <v>6.4</v>
      </c>
      <c r="I715" s="241">
        <v>6.5</v>
      </c>
      <c r="J715" s="241">
        <v>6.3</v>
      </c>
      <c r="K715" s="241">
        <v>6.2</v>
      </c>
      <c r="L715" s="241">
        <v>6</v>
      </c>
      <c r="M715" s="241">
        <v>5.5</v>
      </c>
      <c r="N715" s="241">
        <v>5.3</v>
      </c>
      <c r="O715" s="241">
        <v>5.3</v>
      </c>
      <c r="P715" s="241">
        <v>5.1000000000000005</v>
      </c>
      <c r="Q715" s="241">
        <v>4.7</v>
      </c>
      <c r="R715" s="241">
        <v>4.5</v>
      </c>
      <c r="S715" s="241">
        <v>4.2</v>
      </c>
      <c r="T715" s="241">
        <v>4</v>
      </c>
      <c r="U715" s="241">
        <v>4.0999999999999996</v>
      </c>
      <c r="V715" s="241">
        <v>4.3</v>
      </c>
      <c r="W715" s="241">
        <v>4.3</v>
      </c>
      <c r="X715" s="241">
        <v>4.0999999999999996</v>
      </c>
      <c r="Y715" s="241">
        <v>4</v>
      </c>
      <c r="Z715" s="235" t="str">
        <f t="shared" si="33"/>
        <v>Friday</v>
      </c>
      <c r="AA715" s="235" t="str">
        <f t="shared" si="34"/>
        <v>January</v>
      </c>
      <c r="AB715" s="235" t="s">
        <v>216</v>
      </c>
      <c r="AC715" s="242">
        <f t="shared" si="35"/>
        <v>5.3624999999999998</v>
      </c>
      <c r="AD715" s="235">
        <f>VLOOKUP(A715,'[5]Daily LDZ Demand'!$A$5:$B$4752,2,FALSE)</f>
        <v>11.930999999999999</v>
      </c>
    </row>
    <row r="716" spans="1:30" s="235" customFormat="1" x14ac:dyDescent="0.35">
      <c r="A716" s="240">
        <v>45677</v>
      </c>
      <c r="B716" s="241">
        <v>3.6</v>
      </c>
      <c r="C716" s="241">
        <v>3.5</v>
      </c>
      <c r="D716" s="241">
        <v>3.4</v>
      </c>
      <c r="E716" s="241">
        <v>3.9</v>
      </c>
      <c r="F716" s="241">
        <v>4.9000000000000004</v>
      </c>
      <c r="G716" s="241">
        <v>5.6</v>
      </c>
      <c r="H716" s="241">
        <v>6.4</v>
      </c>
      <c r="I716" s="241">
        <v>6.9</v>
      </c>
      <c r="J716" s="241">
        <v>7.1</v>
      </c>
      <c r="K716" s="241">
        <v>6.8</v>
      </c>
      <c r="L716" s="241">
        <v>6.5</v>
      </c>
      <c r="M716" s="241">
        <v>6.1</v>
      </c>
      <c r="N716" s="241">
        <v>6.1</v>
      </c>
      <c r="O716" s="241">
        <v>6.1</v>
      </c>
      <c r="P716" s="241">
        <v>5.8</v>
      </c>
      <c r="Q716" s="241">
        <v>5.6</v>
      </c>
      <c r="R716" s="241">
        <v>5.5</v>
      </c>
      <c r="S716" s="241">
        <v>4</v>
      </c>
      <c r="T716" s="241">
        <v>2.5</v>
      </c>
      <c r="U716" s="241">
        <v>0.2</v>
      </c>
      <c r="V716" s="241">
        <v>0.1</v>
      </c>
      <c r="W716" s="241">
        <v>0.3</v>
      </c>
      <c r="X716" s="241">
        <v>1.2</v>
      </c>
      <c r="Y716" s="241">
        <v>2.2000000000000002</v>
      </c>
      <c r="Z716" s="235" t="str">
        <f t="shared" si="33"/>
        <v>Monday</v>
      </c>
      <c r="AA716" s="235" t="str">
        <f t="shared" si="34"/>
        <v>January</v>
      </c>
      <c r="AB716" s="235" t="s">
        <v>216</v>
      </c>
      <c r="AC716" s="242">
        <f t="shared" si="35"/>
        <v>4.3458333333333323</v>
      </c>
      <c r="AD716" s="235">
        <f>VLOOKUP(A716,'[5]Daily LDZ Demand'!$A$5:$B$4752,2,FALSE)</f>
        <v>13.033999999999999</v>
      </c>
    </row>
    <row r="717" spans="1:30" s="235" customFormat="1" x14ac:dyDescent="0.35">
      <c r="A717" s="240">
        <v>45678</v>
      </c>
      <c r="B717" s="241">
        <v>2.8</v>
      </c>
      <c r="C717" s="241">
        <v>3</v>
      </c>
      <c r="D717" s="241">
        <v>2.1</v>
      </c>
      <c r="E717" s="241">
        <v>2.3000000000000003</v>
      </c>
      <c r="F717" s="241">
        <v>4.8</v>
      </c>
      <c r="G717" s="241">
        <v>5.7</v>
      </c>
      <c r="H717" s="241">
        <v>6.2</v>
      </c>
      <c r="I717" s="241">
        <v>6.3</v>
      </c>
      <c r="J717" s="241">
        <v>6.2</v>
      </c>
      <c r="K717" s="241">
        <v>6.1</v>
      </c>
      <c r="L717" s="241">
        <v>6.1</v>
      </c>
      <c r="M717" s="241">
        <v>5.7</v>
      </c>
      <c r="N717" s="241">
        <v>5.4</v>
      </c>
      <c r="O717" s="241">
        <v>5.1000000000000005</v>
      </c>
      <c r="P717" s="241">
        <v>5</v>
      </c>
      <c r="Q717" s="241">
        <v>4.6000000000000005</v>
      </c>
      <c r="R717" s="241">
        <v>4.7</v>
      </c>
      <c r="S717" s="241">
        <v>4.6000000000000005</v>
      </c>
      <c r="T717" s="241">
        <v>4.6000000000000005</v>
      </c>
      <c r="U717" s="241">
        <v>4.5</v>
      </c>
      <c r="V717" s="241">
        <v>4.5</v>
      </c>
      <c r="W717" s="241">
        <v>4.4000000000000004</v>
      </c>
      <c r="X717" s="241">
        <v>4.2</v>
      </c>
      <c r="Y717" s="241">
        <v>4.2</v>
      </c>
      <c r="Z717" s="235" t="str">
        <f t="shared" si="33"/>
        <v>Tuesday</v>
      </c>
      <c r="AA717" s="235" t="str">
        <f t="shared" si="34"/>
        <v>January</v>
      </c>
      <c r="AB717" s="235" t="s">
        <v>216</v>
      </c>
      <c r="AC717" s="242">
        <f t="shared" si="35"/>
        <v>4.7124999999999995</v>
      </c>
      <c r="AD717" s="235">
        <f>VLOOKUP(A717,'[5]Daily LDZ Demand'!$A$5:$B$4752,2,FALSE)</f>
        <v>12.805999999999999</v>
      </c>
    </row>
    <row r="718" spans="1:30" s="235" customFormat="1" x14ac:dyDescent="0.35">
      <c r="A718" s="240">
        <v>45679</v>
      </c>
      <c r="B718" s="241">
        <v>4</v>
      </c>
      <c r="C718" s="241">
        <v>3.8</v>
      </c>
      <c r="D718" s="241">
        <v>3.9</v>
      </c>
      <c r="E718" s="241">
        <v>3.9</v>
      </c>
      <c r="F718" s="241">
        <v>4.2</v>
      </c>
      <c r="G718" s="241">
        <v>4.3</v>
      </c>
      <c r="H718" s="241">
        <v>4.3</v>
      </c>
      <c r="I718" s="241">
        <v>4.5</v>
      </c>
      <c r="J718" s="241">
        <v>5.6</v>
      </c>
      <c r="K718" s="241">
        <v>5.6</v>
      </c>
      <c r="L718" s="241">
        <v>5.4</v>
      </c>
      <c r="M718" s="241">
        <v>3</v>
      </c>
      <c r="N718" s="241">
        <v>2.5</v>
      </c>
      <c r="O718" s="241">
        <v>2.4</v>
      </c>
      <c r="P718" s="241">
        <v>2.3000000000000003</v>
      </c>
      <c r="Q718" s="241">
        <v>2.6</v>
      </c>
      <c r="R718" s="241">
        <v>1.6</v>
      </c>
      <c r="S718" s="241">
        <v>0.8</v>
      </c>
      <c r="T718" s="241">
        <v>1.8</v>
      </c>
      <c r="U718" s="241">
        <v>2.6</v>
      </c>
      <c r="V718" s="241">
        <v>1.5</v>
      </c>
      <c r="W718" s="241">
        <v>2.1</v>
      </c>
      <c r="X718" s="241">
        <v>3.1</v>
      </c>
      <c r="Y718" s="241">
        <v>4.5</v>
      </c>
      <c r="Z718" s="235" t="str">
        <f t="shared" si="33"/>
        <v>Wednesday</v>
      </c>
      <c r="AA718" s="235" t="str">
        <f t="shared" si="34"/>
        <v>January</v>
      </c>
      <c r="AB718" s="235" t="s">
        <v>216</v>
      </c>
      <c r="AC718" s="242">
        <f t="shared" si="35"/>
        <v>3.3458333333333328</v>
      </c>
      <c r="AD718" s="235">
        <f>VLOOKUP(A718,'[5]Daily LDZ Demand'!$A$5:$B$4752,2,FALSE)</f>
        <v>13.197000000000001</v>
      </c>
    </row>
    <row r="719" spans="1:30" s="235" customFormat="1" x14ac:dyDescent="0.35">
      <c r="A719" s="240">
        <v>45680</v>
      </c>
      <c r="B719" s="241">
        <v>5.1000000000000005</v>
      </c>
      <c r="C719" s="241">
        <v>6.3</v>
      </c>
      <c r="D719" s="241">
        <v>7.3</v>
      </c>
      <c r="E719" s="241">
        <v>7.9</v>
      </c>
      <c r="F719" s="241">
        <v>8.3000000000000007</v>
      </c>
      <c r="G719" s="241">
        <v>8.9</v>
      </c>
      <c r="H719" s="241">
        <v>8.5</v>
      </c>
      <c r="I719" s="241">
        <v>8.1</v>
      </c>
      <c r="J719" s="241">
        <v>9.7000000000000011</v>
      </c>
      <c r="K719" s="241">
        <v>9.2000000000000011</v>
      </c>
      <c r="L719" s="241">
        <v>8</v>
      </c>
      <c r="M719" s="241">
        <v>7.5</v>
      </c>
      <c r="N719" s="241">
        <v>6.4</v>
      </c>
      <c r="O719" s="241">
        <v>6</v>
      </c>
      <c r="P719" s="241">
        <v>7.2</v>
      </c>
      <c r="Q719" s="241">
        <v>6.6</v>
      </c>
      <c r="R719" s="241">
        <v>7.4</v>
      </c>
      <c r="S719" s="241">
        <v>8.5</v>
      </c>
      <c r="T719" s="241">
        <v>9.3000000000000007</v>
      </c>
      <c r="U719" s="241">
        <v>10.1</v>
      </c>
      <c r="V719" s="241">
        <v>10.3</v>
      </c>
      <c r="W719" s="241">
        <v>10.3</v>
      </c>
      <c r="X719" s="241">
        <v>10</v>
      </c>
      <c r="Y719" s="241">
        <v>10.5</v>
      </c>
      <c r="Z719" s="235" t="str">
        <f t="shared" si="33"/>
        <v>Thursday</v>
      </c>
      <c r="AA719" s="235" t="str">
        <f t="shared" si="34"/>
        <v>January</v>
      </c>
      <c r="AB719" s="235" t="s">
        <v>216</v>
      </c>
      <c r="AC719" s="242">
        <f t="shared" si="35"/>
        <v>8.2250000000000014</v>
      </c>
      <c r="AD719" s="235">
        <f>VLOOKUP(A719,'[5]Daily LDZ Demand'!$A$5:$B$4752,2,FALSE)</f>
        <v>12.366</v>
      </c>
    </row>
    <row r="720" spans="1:30" s="235" customFormat="1" x14ac:dyDescent="0.35">
      <c r="A720" s="240">
        <v>45681</v>
      </c>
      <c r="B720" s="241">
        <v>11.3</v>
      </c>
      <c r="C720" s="241">
        <v>10.6</v>
      </c>
      <c r="D720" s="241">
        <v>9.8000000000000007</v>
      </c>
      <c r="E720" s="241">
        <v>9.7000000000000011</v>
      </c>
      <c r="F720" s="241">
        <v>9.9</v>
      </c>
      <c r="G720" s="241">
        <v>9.7000000000000011</v>
      </c>
      <c r="H720" s="241">
        <v>10.1</v>
      </c>
      <c r="I720" s="241">
        <v>10.3</v>
      </c>
      <c r="J720" s="241">
        <v>10.4</v>
      </c>
      <c r="K720" s="241">
        <v>9.9</v>
      </c>
      <c r="L720" s="241">
        <v>9.5</v>
      </c>
      <c r="M720" s="241">
        <v>8.1</v>
      </c>
      <c r="N720" s="241">
        <v>7.3</v>
      </c>
      <c r="O720" s="241">
        <v>6.5</v>
      </c>
      <c r="P720" s="241">
        <v>6.2</v>
      </c>
      <c r="Q720" s="241">
        <v>6.9</v>
      </c>
      <c r="R720" s="241">
        <v>9.4</v>
      </c>
      <c r="S720" s="241">
        <v>9.5</v>
      </c>
      <c r="T720" s="241">
        <v>6.9</v>
      </c>
      <c r="U720" s="241">
        <v>6.1</v>
      </c>
      <c r="V720" s="241">
        <v>4.5</v>
      </c>
      <c r="W720" s="241">
        <v>3.6</v>
      </c>
      <c r="X720" s="241">
        <v>3.7</v>
      </c>
      <c r="Y720" s="241">
        <v>2</v>
      </c>
      <c r="Z720" s="235" t="str">
        <f t="shared" si="33"/>
        <v>Friday</v>
      </c>
      <c r="AA720" s="235" t="str">
        <f t="shared" si="34"/>
        <v>January</v>
      </c>
      <c r="AB720" s="235" t="s">
        <v>216</v>
      </c>
      <c r="AC720" s="242">
        <f t="shared" si="35"/>
        <v>7.9958333333333327</v>
      </c>
      <c r="AD720" s="235">
        <f>VLOOKUP(A720,'[5]Daily LDZ Demand'!$A$5:$B$4752,2,FALSE)</f>
        <v>11.019</v>
      </c>
    </row>
    <row r="721" spans="1:30" s="235" customFormat="1" x14ac:dyDescent="0.35">
      <c r="A721" s="240">
        <v>45684</v>
      </c>
      <c r="B721" s="241">
        <v>9</v>
      </c>
      <c r="C721" s="241">
        <v>7</v>
      </c>
      <c r="D721" s="241">
        <v>6</v>
      </c>
      <c r="E721" s="241">
        <v>8</v>
      </c>
      <c r="F721" s="241">
        <v>6</v>
      </c>
      <c r="G721" s="241">
        <v>7.2</v>
      </c>
      <c r="H721" s="241">
        <v>7.9</v>
      </c>
      <c r="I721" s="241">
        <v>8.8000000000000007</v>
      </c>
      <c r="J721" s="241">
        <v>8</v>
      </c>
      <c r="K721" s="241">
        <v>9</v>
      </c>
      <c r="L721" s="241">
        <v>9.2000000000000011</v>
      </c>
      <c r="M721" s="241">
        <v>6.3</v>
      </c>
      <c r="N721" s="241">
        <v>8.7000000000000011</v>
      </c>
      <c r="O721" s="241">
        <v>8.1</v>
      </c>
      <c r="P721" s="241">
        <v>7.9</v>
      </c>
      <c r="Q721" s="241">
        <v>7.6</v>
      </c>
      <c r="R721" s="241">
        <v>8.1999999999999993</v>
      </c>
      <c r="S721" s="241">
        <v>8.8000000000000007</v>
      </c>
      <c r="T721" s="241">
        <v>9.5</v>
      </c>
      <c r="U721" s="241">
        <v>9.4</v>
      </c>
      <c r="V721" s="241">
        <v>9.9</v>
      </c>
      <c r="W721" s="241">
        <v>9.6</v>
      </c>
      <c r="X721" s="241">
        <v>9.4</v>
      </c>
      <c r="Y721" s="241">
        <v>9.2000000000000011</v>
      </c>
      <c r="Z721" s="235" t="str">
        <f t="shared" si="33"/>
        <v>Monday</v>
      </c>
      <c r="AA721" s="235" t="str">
        <f t="shared" si="34"/>
        <v>January</v>
      </c>
      <c r="AB721" s="235" t="s">
        <v>216</v>
      </c>
      <c r="AC721" s="242">
        <f t="shared" si="35"/>
        <v>8.2791666666666668</v>
      </c>
      <c r="AD721" s="235">
        <f>VLOOKUP(A721,'[5]Daily LDZ Demand'!$A$5:$B$4752,2,FALSE)</f>
        <v>11.984</v>
      </c>
    </row>
    <row r="722" spans="1:30" s="235" customFormat="1" x14ac:dyDescent="0.35">
      <c r="A722" s="240">
        <v>45685</v>
      </c>
      <c r="B722" s="241">
        <v>8.8000000000000007</v>
      </c>
      <c r="C722" s="241">
        <v>8.8000000000000007</v>
      </c>
      <c r="D722" s="241">
        <v>8.8000000000000007</v>
      </c>
      <c r="E722" s="241">
        <v>8.6</v>
      </c>
      <c r="F722" s="241">
        <v>8.1999999999999993</v>
      </c>
      <c r="G722" s="241">
        <v>8.1999999999999993</v>
      </c>
      <c r="H722" s="241">
        <v>8.5</v>
      </c>
      <c r="I722" s="241">
        <v>8.4</v>
      </c>
      <c r="J722" s="241">
        <v>8.7000000000000011</v>
      </c>
      <c r="K722" s="241">
        <v>8.3000000000000007</v>
      </c>
      <c r="L722" s="241">
        <v>8</v>
      </c>
      <c r="M722" s="241">
        <v>7.9</v>
      </c>
      <c r="N722" s="241">
        <v>7.6</v>
      </c>
      <c r="O722" s="241">
        <v>7.7</v>
      </c>
      <c r="P722" s="241">
        <v>7.6</v>
      </c>
      <c r="Q722" s="241">
        <v>7</v>
      </c>
      <c r="R722" s="241">
        <v>6.3</v>
      </c>
      <c r="S722" s="241">
        <v>6.8</v>
      </c>
      <c r="T722" s="241">
        <v>6.3</v>
      </c>
      <c r="U722" s="241">
        <v>6.2</v>
      </c>
      <c r="V722" s="241">
        <v>6.5</v>
      </c>
      <c r="W722" s="241">
        <v>6.8</v>
      </c>
      <c r="X722" s="241">
        <v>6.5</v>
      </c>
      <c r="Y722" s="241">
        <v>5.6</v>
      </c>
      <c r="Z722" s="235" t="str">
        <f t="shared" si="33"/>
        <v>Tuesday</v>
      </c>
      <c r="AA722" s="235" t="str">
        <f t="shared" si="34"/>
        <v>January</v>
      </c>
      <c r="AB722" s="235" t="s">
        <v>216</v>
      </c>
      <c r="AC722" s="242">
        <f t="shared" si="35"/>
        <v>7.5875000000000021</v>
      </c>
      <c r="AD722" s="235">
        <f>VLOOKUP(A722,'[5]Daily LDZ Demand'!$A$5:$B$4752,2,FALSE)</f>
        <v>11.520999999999999</v>
      </c>
    </row>
    <row r="723" spans="1:30" s="235" customFormat="1" x14ac:dyDescent="0.35">
      <c r="A723" s="240">
        <v>45686</v>
      </c>
      <c r="B723" s="241">
        <v>4.4000000000000004</v>
      </c>
      <c r="C723" s="241">
        <v>2.1</v>
      </c>
      <c r="D723" s="241">
        <v>1.8</v>
      </c>
      <c r="E723" s="241">
        <v>2.3000000000000003</v>
      </c>
      <c r="F723" s="241">
        <v>4.3</v>
      </c>
      <c r="G723" s="241">
        <v>6.3</v>
      </c>
      <c r="H723" s="241">
        <v>7.3</v>
      </c>
      <c r="I723" s="241">
        <v>7.4</v>
      </c>
      <c r="J723" s="241">
        <v>7.3</v>
      </c>
      <c r="K723" s="241">
        <v>7.2</v>
      </c>
      <c r="L723" s="241">
        <v>6.8</v>
      </c>
      <c r="M723" s="241">
        <v>6.7</v>
      </c>
      <c r="N723" s="241">
        <v>6.5</v>
      </c>
      <c r="O723" s="241">
        <v>6.3</v>
      </c>
      <c r="P723" s="241">
        <v>6.2</v>
      </c>
      <c r="Q723" s="241">
        <v>5.5</v>
      </c>
      <c r="R723" s="241">
        <v>5.1000000000000005</v>
      </c>
      <c r="S723" s="241">
        <v>5.3</v>
      </c>
      <c r="T723" s="241">
        <v>5.3</v>
      </c>
      <c r="U723" s="241">
        <v>5</v>
      </c>
      <c r="V723" s="241">
        <v>5.7</v>
      </c>
      <c r="W723" s="241">
        <v>4.3</v>
      </c>
      <c r="X723" s="241">
        <v>2.6</v>
      </c>
      <c r="Y723" s="241">
        <v>2.8</v>
      </c>
      <c r="Z723" s="235" t="str">
        <f t="shared" si="33"/>
        <v>Wednesday</v>
      </c>
      <c r="AA723" s="235" t="str">
        <f t="shared" si="34"/>
        <v>January</v>
      </c>
      <c r="AB723" s="235" t="s">
        <v>216</v>
      </c>
      <c r="AC723" s="242">
        <f t="shared" si="35"/>
        <v>5.1874999999999991</v>
      </c>
      <c r="AD723" s="235">
        <f>VLOOKUP(A723,'[5]Daily LDZ Demand'!$A$5:$B$4752,2,FALSE)</f>
        <v>12.550999999999998</v>
      </c>
    </row>
    <row r="724" spans="1:30" s="235" customFormat="1" x14ac:dyDescent="0.35">
      <c r="A724" s="240">
        <v>45687</v>
      </c>
      <c r="B724" s="241">
        <v>2.6</v>
      </c>
      <c r="C724" s="241">
        <v>2.3000000000000003</v>
      </c>
      <c r="D724" s="241">
        <v>2.9</v>
      </c>
      <c r="E724" s="241">
        <v>2.7</v>
      </c>
      <c r="F724" s="241">
        <v>5</v>
      </c>
      <c r="G724" s="241">
        <v>6.3</v>
      </c>
      <c r="H724" s="241">
        <v>7.3</v>
      </c>
      <c r="I724" s="241">
        <v>7.7</v>
      </c>
      <c r="J724" s="241">
        <v>7.9</v>
      </c>
      <c r="K724" s="241">
        <v>8.1</v>
      </c>
      <c r="L724" s="241">
        <v>7</v>
      </c>
      <c r="M724" s="241">
        <v>5.6</v>
      </c>
      <c r="N724" s="241">
        <v>5.7</v>
      </c>
      <c r="O724" s="241">
        <v>5.3</v>
      </c>
      <c r="P724" s="241">
        <v>3.2</v>
      </c>
      <c r="Q724" s="241">
        <v>3.7</v>
      </c>
      <c r="R724" s="241">
        <v>3.2</v>
      </c>
      <c r="S724" s="241">
        <v>2.4</v>
      </c>
      <c r="T724" s="241">
        <v>4.7</v>
      </c>
      <c r="U724" s="241">
        <v>5.3</v>
      </c>
      <c r="V724" s="241">
        <v>6.8</v>
      </c>
      <c r="W724" s="241">
        <v>6.6</v>
      </c>
      <c r="X724" s="241">
        <v>7.3</v>
      </c>
      <c r="Y724" s="241">
        <v>7.6</v>
      </c>
      <c r="Z724" s="235" t="str">
        <f t="shared" si="33"/>
        <v>Thursday</v>
      </c>
      <c r="AA724" s="235" t="str">
        <f t="shared" si="34"/>
        <v>January</v>
      </c>
      <c r="AB724" s="235" t="s">
        <v>216</v>
      </c>
      <c r="AC724" s="242">
        <f t="shared" si="35"/>
        <v>5.3</v>
      </c>
      <c r="AD724" s="235">
        <f>VLOOKUP(A724,'[5]Daily LDZ Demand'!$A$5:$B$4752,2,FALSE)</f>
        <v>12.391999999999999</v>
      </c>
    </row>
    <row r="725" spans="1:30" s="235" customFormat="1" x14ac:dyDescent="0.35">
      <c r="A725" s="240">
        <v>45688</v>
      </c>
      <c r="B725" s="241">
        <v>8</v>
      </c>
      <c r="C725" s="241">
        <v>5.7</v>
      </c>
      <c r="D725" s="241">
        <v>6.6</v>
      </c>
      <c r="E725" s="241">
        <v>7.2</v>
      </c>
      <c r="F725" s="241">
        <v>8.1</v>
      </c>
      <c r="G725" s="241">
        <v>8.8000000000000007</v>
      </c>
      <c r="H725" s="241">
        <v>8.9</v>
      </c>
      <c r="I725" s="241">
        <v>9.7000000000000011</v>
      </c>
      <c r="J725" s="241">
        <v>9.8000000000000007</v>
      </c>
      <c r="K725" s="241">
        <v>10.200000000000001</v>
      </c>
      <c r="L725" s="241">
        <v>9.7000000000000011</v>
      </c>
      <c r="M725" s="241">
        <v>9.1</v>
      </c>
      <c r="N725" s="241">
        <v>8.3000000000000007</v>
      </c>
      <c r="O725" s="241">
        <v>6.2</v>
      </c>
      <c r="P725" s="241">
        <v>4.5</v>
      </c>
      <c r="Q725" s="241">
        <v>3.1</v>
      </c>
      <c r="R725" s="241">
        <v>4.6000000000000005</v>
      </c>
      <c r="S725" s="241">
        <v>6.5</v>
      </c>
      <c r="T725" s="241">
        <v>5.8</v>
      </c>
      <c r="U725" s="241">
        <v>5.2</v>
      </c>
      <c r="V725" s="241">
        <v>5.5</v>
      </c>
      <c r="W725" s="241">
        <v>6.2</v>
      </c>
      <c r="X725" s="241">
        <v>5.8</v>
      </c>
      <c r="Y725" s="241">
        <v>5.3</v>
      </c>
      <c r="Z725" s="235" t="str">
        <f t="shared" si="33"/>
        <v>Friday</v>
      </c>
      <c r="AA725" s="235" t="str">
        <f t="shared" si="34"/>
        <v>January</v>
      </c>
      <c r="AB725" s="235" t="s">
        <v>216</v>
      </c>
      <c r="AC725" s="242">
        <f t="shared" si="35"/>
        <v>7.0333333333333341</v>
      </c>
      <c r="AD725" s="235">
        <f>VLOOKUP(A725,'[5]Daily LDZ Demand'!$A$5:$B$4752,2,FALSE)</f>
        <v>11.313000000000001</v>
      </c>
    </row>
    <row r="726" spans="1:30" s="235" customFormat="1" x14ac:dyDescent="0.35">
      <c r="A726" s="240">
        <v>45691</v>
      </c>
      <c r="B726" s="241">
        <v>6.8</v>
      </c>
      <c r="C726" s="241">
        <v>6.9</v>
      </c>
      <c r="D726" s="241">
        <v>7.5</v>
      </c>
      <c r="E726" s="241">
        <v>7.9</v>
      </c>
      <c r="F726" s="241">
        <v>9.3000000000000007</v>
      </c>
      <c r="G726" s="241">
        <v>10.1</v>
      </c>
      <c r="H726" s="241">
        <v>10.7</v>
      </c>
      <c r="I726" s="241">
        <v>11.8</v>
      </c>
      <c r="J726" s="241">
        <v>11.5</v>
      </c>
      <c r="K726" s="241">
        <v>11.2</v>
      </c>
      <c r="L726" s="241">
        <v>10.4</v>
      </c>
      <c r="M726" s="241">
        <v>8.1</v>
      </c>
      <c r="N726" s="241">
        <v>6.9</v>
      </c>
      <c r="O726" s="241">
        <v>6.9</v>
      </c>
      <c r="P726" s="241">
        <v>5.6</v>
      </c>
      <c r="Q726" s="241">
        <v>7.3</v>
      </c>
      <c r="R726" s="241">
        <v>7.1</v>
      </c>
      <c r="S726" s="241">
        <v>8.4</v>
      </c>
      <c r="T726" s="241">
        <v>8.3000000000000007</v>
      </c>
      <c r="U726" s="241">
        <v>8.5</v>
      </c>
      <c r="V726" s="241">
        <v>8.8000000000000007</v>
      </c>
      <c r="W726" s="241">
        <v>8.1</v>
      </c>
      <c r="X726" s="241">
        <v>9.3000000000000007</v>
      </c>
      <c r="Y726" s="241">
        <v>9.6</v>
      </c>
      <c r="Z726" s="235" t="str">
        <f t="shared" si="33"/>
        <v>Monday</v>
      </c>
      <c r="AA726" s="235" t="str">
        <f t="shared" si="34"/>
        <v>February</v>
      </c>
      <c r="AB726" s="235" t="s">
        <v>216</v>
      </c>
      <c r="AC726" s="242">
        <f t="shared" si="35"/>
        <v>8.6250000000000018</v>
      </c>
      <c r="AD726" s="235">
        <f>VLOOKUP(A726,'[5]Daily LDZ Demand'!$A$5:$B$4752,2,FALSE)</f>
        <v>10.615</v>
      </c>
    </row>
    <row r="727" spans="1:30" s="235" customFormat="1" x14ac:dyDescent="0.35">
      <c r="A727" s="240">
        <v>45692</v>
      </c>
      <c r="B727" s="241">
        <v>9.4</v>
      </c>
      <c r="C727" s="241">
        <v>9.9</v>
      </c>
      <c r="D727" s="241">
        <v>9.7000000000000011</v>
      </c>
      <c r="E727" s="241">
        <v>9.8000000000000007</v>
      </c>
      <c r="F727" s="241">
        <v>10.200000000000001</v>
      </c>
      <c r="G727" s="241">
        <v>10.8</v>
      </c>
      <c r="H727" s="241">
        <v>11</v>
      </c>
      <c r="I727" s="241">
        <v>11</v>
      </c>
      <c r="J727" s="241">
        <v>9.9</v>
      </c>
      <c r="K727" s="241">
        <v>10.5</v>
      </c>
      <c r="L727" s="241">
        <v>9.3000000000000007</v>
      </c>
      <c r="M727" s="241">
        <v>8.8000000000000007</v>
      </c>
      <c r="N727" s="241">
        <v>8.9</v>
      </c>
      <c r="O727" s="241">
        <v>8.1999999999999993</v>
      </c>
      <c r="P727" s="241">
        <v>7.5</v>
      </c>
      <c r="Q727" s="241">
        <v>6.8</v>
      </c>
      <c r="R727" s="241">
        <v>5.7</v>
      </c>
      <c r="S727" s="241">
        <v>4.3</v>
      </c>
      <c r="T727" s="241">
        <v>5.8</v>
      </c>
      <c r="U727" s="241">
        <v>5.8</v>
      </c>
      <c r="V727" s="241">
        <v>4.7</v>
      </c>
      <c r="W727" s="241">
        <v>4.4000000000000004</v>
      </c>
      <c r="X727" s="241">
        <v>2.8</v>
      </c>
      <c r="Y727" s="241">
        <v>4.2</v>
      </c>
      <c r="Z727" s="235" t="str">
        <f t="shared" si="33"/>
        <v>Tuesday</v>
      </c>
      <c r="AA727" s="235" t="str">
        <f t="shared" si="34"/>
        <v>February</v>
      </c>
      <c r="AB727" s="235" t="s">
        <v>216</v>
      </c>
      <c r="AC727" s="242">
        <f t="shared" si="35"/>
        <v>7.8916666666666666</v>
      </c>
      <c r="AD727" s="235">
        <f>VLOOKUP(A727,'[5]Daily LDZ Demand'!$A$5:$B$4752,2,FALSE)</f>
        <v>10.927999999999999</v>
      </c>
    </row>
    <row r="728" spans="1:30" s="235" customFormat="1" x14ac:dyDescent="0.35">
      <c r="A728" s="240">
        <v>45693</v>
      </c>
      <c r="B728" s="241">
        <v>2.3000000000000003</v>
      </c>
      <c r="C728" s="241">
        <v>0.5</v>
      </c>
      <c r="D728" s="241">
        <v>0.2</v>
      </c>
      <c r="E728" s="241">
        <v>1.2</v>
      </c>
      <c r="F728" s="241">
        <v>3.6</v>
      </c>
      <c r="G728" s="241">
        <v>6</v>
      </c>
      <c r="H728" s="241">
        <v>8.9</v>
      </c>
      <c r="I728" s="241">
        <v>8.8000000000000007</v>
      </c>
      <c r="J728" s="241">
        <v>8.9</v>
      </c>
      <c r="K728" s="241">
        <v>8.8000000000000007</v>
      </c>
      <c r="L728" s="241">
        <v>8.7000000000000011</v>
      </c>
      <c r="M728" s="241">
        <v>7.8</v>
      </c>
      <c r="N728" s="241">
        <v>6.6</v>
      </c>
      <c r="O728" s="241">
        <v>5.9</v>
      </c>
      <c r="P728" s="241">
        <v>4.9000000000000004</v>
      </c>
      <c r="Q728" s="241">
        <v>4.0999999999999996</v>
      </c>
      <c r="R728" s="241">
        <v>3.2</v>
      </c>
      <c r="S728" s="241">
        <v>2.5</v>
      </c>
      <c r="T728" s="241">
        <v>0.2</v>
      </c>
      <c r="U728" s="241">
        <v>0.2</v>
      </c>
      <c r="V728" s="241">
        <v>0.4</v>
      </c>
      <c r="W728" s="241">
        <v>-1.8</v>
      </c>
      <c r="X728" s="241">
        <v>-1.3</v>
      </c>
      <c r="Y728" s="241">
        <v>-0.7</v>
      </c>
      <c r="Z728" s="235" t="str">
        <f t="shared" si="33"/>
        <v>Wednesday</v>
      </c>
      <c r="AA728" s="235" t="str">
        <f t="shared" si="34"/>
        <v>February</v>
      </c>
      <c r="AB728" s="235" t="s">
        <v>216</v>
      </c>
      <c r="AC728" s="242">
        <f t="shared" si="35"/>
        <v>3.745833333333334</v>
      </c>
      <c r="AD728" s="235">
        <f>VLOOKUP(A728,'[5]Daily LDZ Demand'!$A$5:$B$4752,2,FALSE)</f>
        <v>12.099</v>
      </c>
    </row>
    <row r="729" spans="1:30" s="235" customFormat="1" x14ac:dyDescent="0.35">
      <c r="A729" s="240">
        <v>45694</v>
      </c>
      <c r="B729" s="241">
        <v>0.8</v>
      </c>
      <c r="C729" s="241">
        <v>0.4</v>
      </c>
      <c r="D729" s="241">
        <v>-0.2</v>
      </c>
      <c r="E729" s="241">
        <v>-0.1</v>
      </c>
      <c r="F729" s="241">
        <v>2.6</v>
      </c>
      <c r="G729" s="241">
        <v>4.3</v>
      </c>
      <c r="H729" s="241">
        <v>6.8</v>
      </c>
      <c r="I729" s="241">
        <v>7.3</v>
      </c>
      <c r="J729" s="241">
        <v>8.1</v>
      </c>
      <c r="K729" s="241">
        <v>8.1</v>
      </c>
      <c r="L729" s="241">
        <v>7.1</v>
      </c>
      <c r="M729" s="241">
        <v>5.7</v>
      </c>
      <c r="N729" s="241">
        <v>4.4000000000000004</v>
      </c>
      <c r="O729" s="241">
        <v>3.4</v>
      </c>
      <c r="P729" s="241">
        <v>2.9</v>
      </c>
      <c r="Q729" s="241">
        <v>3.5</v>
      </c>
      <c r="R729" s="241">
        <v>2.5</v>
      </c>
      <c r="S729" s="241">
        <v>2.9</v>
      </c>
      <c r="T729" s="241">
        <v>2.4</v>
      </c>
      <c r="U729" s="241">
        <v>2.6</v>
      </c>
      <c r="V729" s="241">
        <v>2.7</v>
      </c>
      <c r="W729" s="241">
        <v>2.3000000000000003</v>
      </c>
      <c r="X729" s="241">
        <v>2.1</v>
      </c>
      <c r="Y729" s="241">
        <v>3.1</v>
      </c>
      <c r="Z729" s="235" t="str">
        <f t="shared" si="33"/>
        <v>Thursday</v>
      </c>
      <c r="AA729" s="235" t="str">
        <f t="shared" si="34"/>
        <v>February</v>
      </c>
      <c r="AB729" s="235" t="s">
        <v>216</v>
      </c>
      <c r="AC729" s="242">
        <f t="shared" si="35"/>
        <v>3.5708333333333329</v>
      </c>
      <c r="AD729" s="235">
        <f>VLOOKUP(A729,'[5]Daily LDZ Demand'!$A$5:$B$4752,2,FALSE)</f>
        <v>12.836</v>
      </c>
    </row>
    <row r="730" spans="1:30" s="235" customFormat="1" x14ac:dyDescent="0.35">
      <c r="A730" s="240">
        <v>45695</v>
      </c>
      <c r="B730" s="241">
        <v>3.1</v>
      </c>
      <c r="C730" s="241">
        <v>3.4</v>
      </c>
      <c r="D730" s="241">
        <v>3.6</v>
      </c>
      <c r="E730" s="241">
        <v>3.7</v>
      </c>
      <c r="F730" s="241">
        <v>4.4000000000000004</v>
      </c>
      <c r="G730" s="241">
        <v>4.5</v>
      </c>
      <c r="H730" s="241">
        <v>4.6000000000000005</v>
      </c>
      <c r="I730" s="241">
        <v>4.4000000000000004</v>
      </c>
      <c r="J730" s="241">
        <v>3.7</v>
      </c>
      <c r="K730" s="241">
        <v>3.5</v>
      </c>
      <c r="L730" s="241">
        <v>2.8</v>
      </c>
      <c r="M730" s="241">
        <v>2.6</v>
      </c>
      <c r="N730" s="241">
        <v>2.4</v>
      </c>
      <c r="O730" s="241">
        <v>2.3000000000000003</v>
      </c>
      <c r="P730" s="241">
        <v>2.2000000000000002</v>
      </c>
      <c r="Q730" s="241">
        <v>2</v>
      </c>
      <c r="R730" s="241">
        <v>2.1</v>
      </c>
      <c r="S730" s="241">
        <v>2.2000000000000002</v>
      </c>
      <c r="T730" s="241">
        <v>2.2000000000000002</v>
      </c>
      <c r="U730" s="241">
        <v>2.4</v>
      </c>
      <c r="V730" s="241">
        <v>2.4</v>
      </c>
      <c r="W730" s="241">
        <v>2.5</v>
      </c>
      <c r="X730" s="241">
        <v>2.6</v>
      </c>
      <c r="Y730" s="241">
        <v>2.7</v>
      </c>
      <c r="Z730" s="235" t="str">
        <f t="shared" si="33"/>
        <v>Friday</v>
      </c>
      <c r="AA730" s="235" t="str">
        <f t="shared" si="34"/>
        <v>February</v>
      </c>
      <c r="AB730" s="235" t="s">
        <v>216</v>
      </c>
      <c r="AC730" s="242">
        <f t="shared" si="35"/>
        <v>3.0125000000000006</v>
      </c>
      <c r="AD730" s="235">
        <f>VLOOKUP(A730,'[5]Daily LDZ Demand'!$A$5:$B$4752,2,FALSE)</f>
        <v>14.308</v>
      </c>
    </row>
    <row r="731" spans="1:30" s="235" customFormat="1" x14ac:dyDescent="0.35">
      <c r="A731" s="240">
        <v>45698</v>
      </c>
      <c r="B731" s="241">
        <v>2.8</v>
      </c>
      <c r="C731" s="241">
        <v>2.7</v>
      </c>
      <c r="D731" s="241">
        <v>3.3</v>
      </c>
      <c r="E731" s="241">
        <v>3.6</v>
      </c>
      <c r="F731" s="241">
        <v>3.8</v>
      </c>
      <c r="G731" s="241">
        <v>3.8</v>
      </c>
      <c r="H731" s="241">
        <v>3.9</v>
      </c>
      <c r="I731" s="241">
        <v>4</v>
      </c>
      <c r="J731" s="241">
        <v>4.5</v>
      </c>
      <c r="K731" s="241">
        <v>4.2</v>
      </c>
      <c r="L731" s="241">
        <v>4.3</v>
      </c>
      <c r="M731" s="241">
        <v>4.2</v>
      </c>
      <c r="N731" s="241">
        <v>3</v>
      </c>
      <c r="O731" s="241">
        <v>3.2</v>
      </c>
      <c r="P731" s="241">
        <v>3.9</v>
      </c>
      <c r="Q731" s="241">
        <v>3.8</v>
      </c>
      <c r="R731" s="241">
        <v>3.7</v>
      </c>
      <c r="S731" s="241">
        <v>3.7</v>
      </c>
      <c r="T731" s="241">
        <v>3.5</v>
      </c>
      <c r="U731" s="241">
        <v>3.6</v>
      </c>
      <c r="V731" s="241">
        <v>3.4</v>
      </c>
      <c r="W731" s="241">
        <v>3.4</v>
      </c>
      <c r="X731" s="241">
        <v>3.5</v>
      </c>
      <c r="Y731" s="241">
        <v>3.4</v>
      </c>
      <c r="Z731" s="235" t="str">
        <f t="shared" si="33"/>
        <v>Monday</v>
      </c>
      <c r="AA731" s="235" t="str">
        <f t="shared" si="34"/>
        <v>February</v>
      </c>
      <c r="AB731" s="235" t="s">
        <v>216</v>
      </c>
      <c r="AC731" s="242">
        <f t="shared" si="35"/>
        <v>3.6333333333333342</v>
      </c>
      <c r="AD731" s="235">
        <f>VLOOKUP(A731,'[5]Daily LDZ Demand'!$A$5:$B$4752,2,FALSE)</f>
        <v>13.8</v>
      </c>
    </row>
    <row r="732" spans="1:30" s="235" customFormat="1" x14ac:dyDescent="0.35">
      <c r="A732" s="240">
        <v>45699</v>
      </c>
      <c r="B732" s="241">
        <v>3.1</v>
      </c>
      <c r="C732" s="241">
        <v>3.4</v>
      </c>
      <c r="D732" s="241">
        <v>3.5</v>
      </c>
      <c r="E732" s="241">
        <v>3.8</v>
      </c>
      <c r="F732" s="241">
        <v>3.9</v>
      </c>
      <c r="G732" s="241">
        <v>4.2</v>
      </c>
      <c r="H732" s="241">
        <v>4.4000000000000004</v>
      </c>
      <c r="I732" s="241">
        <v>4.4000000000000004</v>
      </c>
      <c r="J732" s="241">
        <v>4.7</v>
      </c>
      <c r="K732" s="241">
        <v>4.8</v>
      </c>
      <c r="L732" s="241">
        <v>4.6000000000000005</v>
      </c>
      <c r="M732" s="241">
        <v>4.6000000000000005</v>
      </c>
      <c r="N732" s="241">
        <v>4.4000000000000004</v>
      </c>
      <c r="O732" s="241">
        <v>4.5</v>
      </c>
      <c r="P732" s="241">
        <v>4.4000000000000004</v>
      </c>
      <c r="Q732" s="241">
        <v>4.3</v>
      </c>
      <c r="R732" s="241">
        <v>3.9</v>
      </c>
      <c r="S732" s="241">
        <v>3.9</v>
      </c>
      <c r="T732" s="241">
        <v>4</v>
      </c>
      <c r="U732" s="241">
        <v>3.9</v>
      </c>
      <c r="V732" s="241">
        <v>3.7</v>
      </c>
      <c r="W732" s="241">
        <v>3.5</v>
      </c>
      <c r="X732" s="241">
        <v>3.3</v>
      </c>
      <c r="Y732" s="241">
        <v>3.1</v>
      </c>
      <c r="Z732" s="235" t="str">
        <f t="shared" si="33"/>
        <v>Tuesday</v>
      </c>
      <c r="AA732" s="235" t="str">
        <f t="shared" si="34"/>
        <v>February</v>
      </c>
      <c r="AB732" s="235" t="s">
        <v>216</v>
      </c>
      <c r="AC732" s="242">
        <f t="shared" si="35"/>
        <v>4.0125000000000002</v>
      </c>
      <c r="AD732" s="235">
        <f>VLOOKUP(A732,'[5]Daily LDZ Demand'!$A$5:$B$4752,2,FALSE)</f>
        <v>13.686</v>
      </c>
    </row>
    <row r="733" spans="1:30" s="235" customFormat="1" x14ac:dyDescent="0.35">
      <c r="A733" s="240">
        <v>45700</v>
      </c>
      <c r="B733" s="241">
        <v>3.1</v>
      </c>
      <c r="C733" s="241">
        <v>3.3</v>
      </c>
      <c r="D733" s="241">
        <v>3.5</v>
      </c>
      <c r="E733" s="241">
        <v>3.8</v>
      </c>
      <c r="F733" s="241">
        <v>4.2</v>
      </c>
      <c r="G733" s="241">
        <v>4.7</v>
      </c>
      <c r="H733" s="241">
        <v>4.9000000000000004</v>
      </c>
      <c r="I733" s="241">
        <v>5</v>
      </c>
      <c r="J733" s="241">
        <v>5</v>
      </c>
      <c r="K733" s="241">
        <v>5</v>
      </c>
      <c r="L733" s="241">
        <v>4.9000000000000004</v>
      </c>
      <c r="M733" s="241">
        <v>4.4000000000000004</v>
      </c>
      <c r="N733" s="241">
        <v>4.3</v>
      </c>
      <c r="O733" s="241">
        <v>4.3</v>
      </c>
      <c r="P733" s="241">
        <v>4.0999999999999996</v>
      </c>
      <c r="Q733" s="241">
        <v>3.8</v>
      </c>
      <c r="R733" s="241">
        <v>3</v>
      </c>
      <c r="S733" s="241">
        <v>2.9</v>
      </c>
      <c r="T733" s="241">
        <v>3</v>
      </c>
      <c r="U733" s="241">
        <v>2.6</v>
      </c>
      <c r="V733" s="241">
        <v>3.2</v>
      </c>
      <c r="W733" s="241">
        <v>3.6</v>
      </c>
      <c r="X733" s="241">
        <v>3.4</v>
      </c>
      <c r="Y733" s="241">
        <v>3.2</v>
      </c>
      <c r="Z733" s="235" t="str">
        <f t="shared" si="33"/>
        <v>Wednesday</v>
      </c>
      <c r="AA733" s="235" t="str">
        <f t="shared" si="34"/>
        <v>February</v>
      </c>
      <c r="AB733" s="235" t="s">
        <v>216</v>
      </c>
      <c r="AC733" s="242">
        <f t="shared" si="35"/>
        <v>3.8833333333333329</v>
      </c>
      <c r="AD733" s="235">
        <f>VLOOKUP(A733,'[5]Daily LDZ Demand'!$A$5:$B$4752,2,FALSE)</f>
        <v>13.303000000000001</v>
      </c>
    </row>
    <row r="734" spans="1:30" s="235" customFormat="1" x14ac:dyDescent="0.35">
      <c r="A734" s="240">
        <v>45701</v>
      </c>
      <c r="B734" s="241">
        <v>3</v>
      </c>
      <c r="C734" s="241">
        <v>3.2</v>
      </c>
      <c r="D734" s="241">
        <v>3.4</v>
      </c>
      <c r="E734" s="241">
        <v>3.8</v>
      </c>
      <c r="F734" s="241">
        <v>4.2</v>
      </c>
      <c r="G734" s="241">
        <v>4.5</v>
      </c>
      <c r="H734" s="241">
        <v>4.8</v>
      </c>
      <c r="I734" s="241">
        <v>5</v>
      </c>
      <c r="J734" s="241">
        <v>4.7</v>
      </c>
      <c r="K734" s="241">
        <v>4.9000000000000004</v>
      </c>
      <c r="L734" s="241">
        <v>4.8</v>
      </c>
      <c r="M734" s="241">
        <v>4.5</v>
      </c>
      <c r="N734" s="241">
        <v>4.3</v>
      </c>
      <c r="O734" s="241">
        <v>4</v>
      </c>
      <c r="P734" s="241">
        <v>3.5</v>
      </c>
      <c r="Q734" s="241">
        <v>3.3</v>
      </c>
      <c r="R734" s="241">
        <v>3.3</v>
      </c>
      <c r="S734" s="241">
        <v>3.6</v>
      </c>
      <c r="T734" s="241">
        <v>3.6</v>
      </c>
      <c r="U734" s="241">
        <v>3.5</v>
      </c>
      <c r="V734" s="241">
        <v>3.5</v>
      </c>
      <c r="W734" s="241">
        <v>3.4</v>
      </c>
      <c r="X734" s="241">
        <v>3.5</v>
      </c>
      <c r="Y734" s="241">
        <v>3.6</v>
      </c>
      <c r="Z734" s="235" t="str">
        <f t="shared" si="33"/>
        <v>Thursday</v>
      </c>
      <c r="AA734" s="235" t="str">
        <f t="shared" si="34"/>
        <v>February</v>
      </c>
      <c r="AB734" s="235" t="s">
        <v>216</v>
      </c>
      <c r="AC734" s="242">
        <f t="shared" si="35"/>
        <v>3.9124999999999992</v>
      </c>
      <c r="AD734" s="235">
        <f>VLOOKUP(A734,'[5]Daily LDZ Demand'!$A$5:$B$4752,2,FALSE)</f>
        <v>13.906000000000001</v>
      </c>
    </row>
    <row r="735" spans="1:30" s="235" customFormat="1" x14ac:dyDescent="0.35">
      <c r="A735" s="240">
        <v>45702</v>
      </c>
      <c r="B735" s="241">
        <v>4</v>
      </c>
      <c r="C735" s="241">
        <v>3.8</v>
      </c>
      <c r="D735" s="241">
        <v>3.7</v>
      </c>
      <c r="E735" s="241">
        <v>4</v>
      </c>
      <c r="F735" s="241">
        <v>4.3</v>
      </c>
      <c r="G735" s="241">
        <v>4.7</v>
      </c>
      <c r="H735" s="241">
        <v>5.5</v>
      </c>
      <c r="I735" s="241">
        <v>5.4</v>
      </c>
      <c r="J735" s="241">
        <v>5.1000000000000005</v>
      </c>
      <c r="K735" s="241">
        <v>4.9000000000000004</v>
      </c>
      <c r="L735" s="241">
        <v>4.8</v>
      </c>
      <c r="M735" s="241">
        <v>4</v>
      </c>
      <c r="N735" s="241">
        <v>4.0999999999999996</v>
      </c>
      <c r="O735" s="241">
        <v>4.0999999999999996</v>
      </c>
      <c r="P735" s="241">
        <v>4</v>
      </c>
      <c r="Q735" s="241">
        <v>4</v>
      </c>
      <c r="R735" s="241">
        <v>4.4000000000000004</v>
      </c>
      <c r="S735" s="241">
        <v>4.4000000000000004</v>
      </c>
      <c r="T735" s="241">
        <v>5.5</v>
      </c>
      <c r="U735" s="241">
        <v>6.2</v>
      </c>
      <c r="V735" s="241">
        <v>6.2</v>
      </c>
      <c r="W735" s="241">
        <v>5.8</v>
      </c>
      <c r="X735" s="241">
        <v>5.4</v>
      </c>
      <c r="Y735" s="241">
        <v>5.4</v>
      </c>
      <c r="Z735" s="235" t="str">
        <f t="shared" si="33"/>
        <v>Friday</v>
      </c>
      <c r="AA735" s="235" t="str">
        <f t="shared" si="34"/>
        <v>February</v>
      </c>
      <c r="AB735" s="235" t="s">
        <v>216</v>
      </c>
      <c r="AC735" s="242">
        <f t="shared" si="35"/>
        <v>4.7375000000000016</v>
      </c>
      <c r="AD735" s="235">
        <f>VLOOKUP(A735,'[5]Daily LDZ Demand'!$A$5:$B$4752,2,FALSE)</f>
        <v>13.891</v>
      </c>
    </row>
    <row r="736" spans="1:30" s="235" customFormat="1" x14ac:dyDescent="0.35">
      <c r="A736" s="240">
        <v>45705</v>
      </c>
      <c r="B736" s="241">
        <v>2.4</v>
      </c>
      <c r="C736" s="241">
        <v>2.3000000000000003</v>
      </c>
      <c r="D736" s="241">
        <v>2.5</v>
      </c>
      <c r="E736" s="241">
        <v>3.3</v>
      </c>
      <c r="F736" s="241">
        <v>4.3</v>
      </c>
      <c r="G736" s="241">
        <v>4.8</v>
      </c>
      <c r="H736" s="241">
        <v>5.2</v>
      </c>
      <c r="I736" s="241">
        <v>5.6</v>
      </c>
      <c r="J736" s="241">
        <v>6.1</v>
      </c>
      <c r="K736" s="241">
        <v>6.7</v>
      </c>
      <c r="L736" s="241">
        <v>6</v>
      </c>
      <c r="M736" s="241">
        <v>5.3</v>
      </c>
      <c r="N736" s="241">
        <v>4.8</v>
      </c>
      <c r="O736" s="241">
        <v>4.5</v>
      </c>
      <c r="P736" s="241">
        <v>4.4000000000000004</v>
      </c>
      <c r="Q736" s="241">
        <v>4.3</v>
      </c>
      <c r="R736" s="241">
        <v>3.9</v>
      </c>
      <c r="S736" s="241">
        <v>3.6</v>
      </c>
      <c r="T736" s="241">
        <v>3.2</v>
      </c>
      <c r="U736" s="241">
        <v>3.5</v>
      </c>
      <c r="V736" s="241">
        <v>3.5</v>
      </c>
      <c r="W736" s="241">
        <v>3.3</v>
      </c>
      <c r="X736" s="241">
        <v>3.3</v>
      </c>
      <c r="Y736" s="241">
        <v>3.2</v>
      </c>
      <c r="Z736" s="235" t="str">
        <f t="shared" si="33"/>
        <v>Monday</v>
      </c>
      <c r="AA736" s="235" t="str">
        <f t="shared" si="34"/>
        <v>February</v>
      </c>
      <c r="AB736" s="235" t="s">
        <v>216</v>
      </c>
      <c r="AC736" s="242">
        <f t="shared" si="35"/>
        <v>4.166666666666667</v>
      </c>
      <c r="AD736" s="235">
        <f>VLOOKUP(A736,'[5]Daily LDZ Demand'!$A$5:$B$4752,2,FALSE)</f>
        <v>13.568</v>
      </c>
    </row>
    <row r="737" spans="1:30" s="235" customFormat="1" x14ac:dyDescent="0.35">
      <c r="A737" s="240">
        <v>45706</v>
      </c>
      <c r="B737" s="241">
        <v>2.3000000000000003</v>
      </c>
      <c r="C737" s="241">
        <v>2.1</v>
      </c>
      <c r="D737" s="241">
        <v>2.2000000000000002</v>
      </c>
      <c r="E737" s="241">
        <v>3.1</v>
      </c>
      <c r="F737" s="241">
        <v>4.6000000000000005</v>
      </c>
      <c r="G737" s="241">
        <v>6.1</v>
      </c>
      <c r="H737" s="241">
        <v>7</v>
      </c>
      <c r="I737" s="241">
        <v>7.3</v>
      </c>
      <c r="J737" s="241">
        <v>8.1</v>
      </c>
      <c r="K737" s="241">
        <v>7.3</v>
      </c>
      <c r="L737" s="241">
        <v>7</v>
      </c>
      <c r="M737" s="241">
        <v>6</v>
      </c>
      <c r="N737" s="241">
        <v>5.3</v>
      </c>
      <c r="O737" s="241">
        <v>4.4000000000000004</v>
      </c>
      <c r="P737" s="241">
        <v>4.0999999999999996</v>
      </c>
      <c r="Q737" s="241">
        <v>3.9</v>
      </c>
      <c r="R737" s="241">
        <v>4</v>
      </c>
      <c r="S737" s="241">
        <v>4</v>
      </c>
      <c r="T737" s="241">
        <v>4.0999999999999996</v>
      </c>
      <c r="U737" s="241">
        <v>4.2</v>
      </c>
      <c r="V737" s="241">
        <v>4.6000000000000005</v>
      </c>
      <c r="W737" s="241">
        <v>4.8</v>
      </c>
      <c r="X737" s="241">
        <v>4.7</v>
      </c>
      <c r="Y737" s="241">
        <v>5.4</v>
      </c>
      <c r="Z737" s="235" t="str">
        <f t="shared" si="33"/>
        <v>Tuesday</v>
      </c>
      <c r="AA737" s="235" t="str">
        <f t="shared" si="34"/>
        <v>February</v>
      </c>
      <c r="AB737" s="235" t="s">
        <v>216</v>
      </c>
      <c r="AC737" s="242">
        <f t="shared" si="35"/>
        <v>4.8583333333333334</v>
      </c>
      <c r="AD737" s="235">
        <f>VLOOKUP(A737,'[5]Daily LDZ Demand'!$A$5:$B$4752,2,FALSE)</f>
        <v>12.699000000000002</v>
      </c>
    </row>
    <row r="738" spans="1:30" s="235" customFormat="1" x14ac:dyDescent="0.35">
      <c r="A738" s="240">
        <v>45707</v>
      </c>
      <c r="B738" s="241">
        <v>5.9</v>
      </c>
      <c r="C738" s="241">
        <v>6.3</v>
      </c>
      <c r="D738" s="241">
        <v>6.6</v>
      </c>
      <c r="E738" s="241">
        <v>7.1</v>
      </c>
      <c r="F738" s="241">
        <v>7.9</v>
      </c>
      <c r="G738" s="241">
        <v>8.6</v>
      </c>
      <c r="H738" s="241">
        <v>8.8000000000000007</v>
      </c>
      <c r="I738" s="241">
        <v>9.5</v>
      </c>
      <c r="J738" s="241">
        <v>9.2000000000000011</v>
      </c>
      <c r="K738" s="241">
        <v>9.7000000000000011</v>
      </c>
      <c r="L738" s="241">
        <v>9.6</v>
      </c>
      <c r="M738" s="241">
        <v>9.7000000000000011</v>
      </c>
      <c r="N738" s="241">
        <v>9.5</v>
      </c>
      <c r="O738" s="241">
        <v>9.5</v>
      </c>
      <c r="P738" s="241">
        <v>9.6</v>
      </c>
      <c r="Q738" s="241">
        <v>10.3</v>
      </c>
      <c r="R738" s="241">
        <v>9.8000000000000007</v>
      </c>
      <c r="S738" s="241">
        <v>10</v>
      </c>
      <c r="T738" s="241">
        <v>10.8</v>
      </c>
      <c r="U738" s="241">
        <v>11.3</v>
      </c>
      <c r="V738" s="241">
        <v>11.7</v>
      </c>
      <c r="W738" s="241">
        <v>11.7</v>
      </c>
      <c r="X738" s="241">
        <v>11.6</v>
      </c>
      <c r="Y738" s="241">
        <v>11.8</v>
      </c>
      <c r="Z738" s="235" t="str">
        <f t="shared" si="33"/>
        <v>Wednesday</v>
      </c>
      <c r="AA738" s="235" t="str">
        <f t="shared" si="34"/>
        <v>February</v>
      </c>
      <c r="AB738" s="235" t="s">
        <v>216</v>
      </c>
      <c r="AC738" s="242">
        <f t="shared" si="35"/>
        <v>9.4375000000000018</v>
      </c>
      <c r="AD738" s="235">
        <f>VLOOKUP(A738,'[5]Daily LDZ Demand'!$A$5:$B$4752,2,FALSE)</f>
        <v>11.768000000000001</v>
      </c>
    </row>
    <row r="739" spans="1:30" s="235" customFormat="1" x14ac:dyDescent="0.35">
      <c r="A739" s="240">
        <v>45708</v>
      </c>
      <c r="B739" s="241">
        <v>11.9</v>
      </c>
      <c r="C739" s="241">
        <v>12</v>
      </c>
      <c r="D739" s="241">
        <v>12.4</v>
      </c>
      <c r="E739" s="241">
        <v>12.2</v>
      </c>
      <c r="F739" s="241">
        <v>12.1</v>
      </c>
      <c r="G739" s="241">
        <v>12.3</v>
      </c>
      <c r="H739" s="241">
        <v>12.5</v>
      </c>
      <c r="I739" s="241">
        <v>12.7</v>
      </c>
      <c r="J739" s="241">
        <v>12.5</v>
      </c>
      <c r="K739" s="241">
        <v>12.8</v>
      </c>
      <c r="L739" s="241">
        <v>12.4</v>
      </c>
      <c r="M739" s="241">
        <v>12.4</v>
      </c>
      <c r="N739" s="241">
        <v>12.1</v>
      </c>
      <c r="O739" s="241">
        <v>12</v>
      </c>
      <c r="P739" s="241">
        <v>11.8</v>
      </c>
      <c r="Q739" s="241">
        <v>11.7</v>
      </c>
      <c r="R739" s="241">
        <v>11.2</v>
      </c>
      <c r="S739" s="241">
        <v>11.5</v>
      </c>
      <c r="T739" s="241">
        <v>11.8</v>
      </c>
      <c r="U739" s="241">
        <v>12</v>
      </c>
      <c r="V739" s="241">
        <v>12.4</v>
      </c>
      <c r="W739" s="241">
        <v>12.2</v>
      </c>
      <c r="X739" s="241">
        <v>12.5</v>
      </c>
      <c r="Y739" s="241">
        <v>13</v>
      </c>
      <c r="Z739" s="235" t="str">
        <f t="shared" si="33"/>
        <v>Thursday</v>
      </c>
      <c r="AA739" s="235" t="str">
        <f t="shared" si="34"/>
        <v>February</v>
      </c>
      <c r="AB739" s="235" t="s">
        <v>216</v>
      </c>
      <c r="AC739" s="242">
        <f t="shared" si="35"/>
        <v>12.183333333333335</v>
      </c>
      <c r="AD739" s="235">
        <f>VLOOKUP(A739,'[5]Daily LDZ Demand'!$A$5:$B$4752,2,FALSE)</f>
        <v>9.0810000000000013</v>
      </c>
    </row>
    <row r="740" spans="1:30" s="235" customFormat="1" x14ac:dyDescent="0.35">
      <c r="A740" s="240">
        <v>45709</v>
      </c>
      <c r="B740" s="241">
        <v>13</v>
      </c>
      <c r="C740" s="241">
        <v>12.9</v>
      </c>
      <c r="D740" s="241">
        <v>13.3</v>
      </c>
      <c r="E740" s="241">
        <v>13.8</v>
      </c>
      <c r="F740" s="241">
        <v>13.5</v>
      </c>
      <c r="G740" s="241">
        <v>13</v>
      </c>
      <c r="H740" s="241">
        <v>12.6</v>
      </c>
      <c r="I740" s="241">
        <v>12.7</v>
      </c>
      <c r="J740" s="241">
        <v>12.5</v>
      </c>
      <c r="K740" s="241">
        <v>12.5</v>
      </c>
      <c r="L740" s="241">
        <v>12.4</v>
      </c>
      <c r="M740" s="241">
        <v>12.5</v>
      </c>
      <c r="N740" s="241">
        <v>12.4</v>
      </c>
      <c r="O740" s="241">
        <v>12</v>
      </c>
      <c r="P740" s="241">
        <v>11.5</v>
      </c>
      <c r="Q740" s="241">
        <v>11</v>
      </c>
      <c r="R740" s="241">
        <v>10.7</v>
      </c>
      <c r="S740" s="241">
        <v>10.4</v>
      </c>
      <c r="T740" s="241">
        <v>10.3</v>
      </c>
      <c r="U740" s="241">
        <v>9.8000000000000007</v>
      </c>
      <c r="V740" s="241">
        <v>9.2000000000000011</v>
      </c>
      <c r="W740" s="241">
        <v>8.8000000000000007</v>
      </c>
      <c r="X740" s="241">
        <v>8.5</v>
      </c>
      <c r="Y740" s="241">
        <v>6.6</v>
      </c>
      <c r="Z740" s="235" t="str">
        <f t="shared" si="33"/>
        <v>Friday</v>
      </c>
      <c r="AA740" s="235" t="str">
        <f t="shared" si="34"/>
        <v>February</v>
      </c>
      <c r="AB740" s="235" t="s">
        <v>216</v>
      </c>
      <c r="AC740" s="242">
        <f t="shared" si="35"/>
        <v>11.495833333333335</v>
      </c>
      <c r="AD740" s="235">
        <f>VLOOKUP(A740,'[5]Daily LDZ Demand'!$A$5:$B$4752,2,FALSE)</f>
        <v>8.4820000000000011</v>
      </c>
    </row>
    <row r="741" spans="1:30" s="235" customFormat="1" x14ac:dyDescent="0.35">
      <c r="A741" s="240">
        <v>45712</v>
      </c>
      <c r="B741" s="241">
        <v>9.4</v>
      </c>
      <c r="C741" s="241">
        <v>9.6</v>
      </c>
      <c r="D741" s="241">
        <v>9.6</v>
      </c>
      <c r="E741" s="241">
        <v>10.200000000000001</v>
      </c>
      <c r="F741" s="241">
        <v>11.2</v>
      </c>
      <c r="G741" s="241">
        <v>12.3</v>
      </c>
      <c r="H741" s="241">
        <v>12.7</v>
      </c>
      <c r="I741" s="241">
        <v>12.7</v>
      </c>
      <c r="J741" s="241">
        <v>13.1</v>
      </c>
      <c r="K741" s="241">
        <v>12.8</v>
      </c>
      <c r="L741" s="241">
        <v>13.2</v>
      </c>
      <c r="M741" s="241">
        <v>12.1</v>
      </c>
      <c r="N741" s="241">
        <v>10.4</v>
      </c>
      <c r="O741" s="241">
        <v>8</v>
      </c>
      <c r="P741" s="241">
        <v>8.3000000000000007</v>
      </c>
      <c r="Q741" s="241">
        <v>8.7000000000000011</v>
      </c>
      <c r="R741" s="241">
        <v>8.8000000000000007</v>
      </c>
      <c r="S741" s="241">
        <v>8.5</v>
      </c>
      <c r="T741" s="241">
        <v>9.2000000000000011</v>
      </c>
      <c r="U741" s="241">
        <v>8.3000000000000007</v>
      </c>
      <c r="V741" s="241">
        <v>7.7</v>
      </c>
      <c r="W741" s="241">
        <v>6.9</v>
      </c>
      <c r="X741" s="241">
        <v>6.3</v>
      </c>
      <c r="Y741" s="241">
        <v>6.2</v>
      </c>
      <c r="Z741" s="235" t="str">
        <f t="shared" si="33"/>
        <v>Monday</v>
      </c>
      <c r="AA741" s="235" t="str">
        <f t="shared" si="34"/>
        <v>February</v>
      </c>
      <c r="AB741" s="235" t="s">
        <v>216</v>
      </c>
      <c r="AC741" s="242">
        <f t="shared" si="35"/>
        <v>9.8416666666666668</v>
      </c>
      <c r="AD741" s="235">
        <f>VLOOKUP(A741,'[5]Daily LDZ Demand'!$A$5:$B$4752,2,FALSE)</f>
        <v>8.4369999999999994</v>
      </c>
    </row>
    <row r="742" spans="1:30" s="235" customFormat="1" x14ac:dyDescent="0.35">
      <c r="A742" s="240">
        <v>45713</v>
      </c>
      <c r="B742" s="241">
        <v>6.1</v>
      </c>
      <c r="C742" s="241">
        <v>5.1000000000000005</v>
      </c>
      <c r="D742" s="241">
        <v>5.2</v>
      </c>
      <c r="E742" s="241">
        <v>5.7</v>
      </c>
      <c r="F742" s="241">
        <v>8.1</v>
      </c>
      <c r="G742" s="241">
        <v>8.7000000000000011</v>
      </c>
      <c r="H742" s="241">
        <v>9.9</v>
      </c>
      <c r="I742" s="241">
        <v>10</v>
      </c>
      <c r="J742" s="241">
        <v>10</v>
      </c>
      <c r="K742" s="241">
        <v>10</v>
      </c>
      <c r="L742" s="241">
        <v>9.9</v>
      </c>
      <c r="M742" s="241">
        <v>9.1</v>
      </c>
      <c r="N742" s="241">
        <v>6.3</v>
      </c>
      <c r="O742" s="241">
        <v>5.8</v>
      </c>
      <c r="P742" s="241">
        <v>5.7</v>
      </c>
      <c r="Q742" s="241">
        <v>4.4000000000000004</v>
      </c>
      <c r="R742" s="241">
        <v>4.9000000000000004</v>
      </c>
      <c r="S742" s="241">
        <v>5</v>
      </c>
      <c r="T742" s="241">
        <v>5</v>
      </c>
      <c r="U742" s="241">
        <v>4.0999999999999996</v>
      </c>
      <c r="V742" s="241">
        <v>3.3</v>
      </c>
      <c r="W742" s="241">
        <v>3.4</v>
      </c>
      <c r="X742" s="241">
        <v>4.6000000000000005</v>
      </c>
      <c r="Y742" s="241">
        <v>6.4</v>
      </c>
      <c r="Z742" s="235" t="str">
        <f t="shared" si="33"/>
        <v>Tuesday</v>
      </c>
      <c r="AA742" s="235" t="str">
        <f t="shared" si="34"/>
        <v>February</v>
      </c>
      <c r="AB742" s="235" t="s">
        <v>216</v>
      </c>
      <c r="AC742" s="242">
        <f t="shared" si="35"/>
        <v>6.5291666666666677</v>
      </c>
      <c r="AD742" s="235">
        <f>VLOOKUP(A742,'[5]Daily LDZ Demand'!$A$5:$B$4752,2,FALSE)</f>
        <v>9.2620000000000005</v>
      </c>
    </row>
    <row r="743" spans="1:30" s="235" customFormat="1" x14ac:dyDescent="0.35">
      <c r="A743" s="240">
        <v>45714</v>
      </c>
      <c r="B743" s="241">
        <v>7.9</v>
      </c>
      <c r="C743" s="241">
        <v>8.3000000000000007</v>
      </c>
      <c r="D743" s="241">
        <v>8.5</v>
      </c>
      <c r="E743" s="241">
        <v>7.1</v>
      </c>
      <c r="F743" s="241">
        <v>7.4</v>
      </c>
      <c r="G743" s="241">
        <v>8.9</v>
      </c>
      <c r="H743" s="241">
        <v>8.8000000000000007</v>
      </c>
      <c r="I743" s="241">
        <v>9</v>
      </c>
      <c r="J743" s="241">
        <v>8.6</v>
      </c>
      <c r="K743" s="241">
        <v>8.4</v>
      </c>
      <c r="L743" s="241">
        <v>8.5</v>
      </c>
      <c r="M743" s="241">
        <v>8</v>
      </c>
      <c r="N743" s="241">
        <v>6.6</v>
      </c>
      <c r="O743" s="241">
        <v>5.4</v>
      </c>
      <c r="P743" s="241">
        <v>5.3</v>
      </c>
      <c r="Q743" s="241">
        <v>4.9000000000000004</v>
      </c>
      <c r="R743" s="241">
        <v>4.9000000000000004</v>
      </c>
      <c r="S743" s="241">
        <v>6.1</v>
      </c>
      <c r="T743" s="241">
        <v>6.2</v>
      </c>
      <c r="U743" s="241">
        <v>6.2</v>
      </c>
      <c r="V743" s="241">
        <v>6.3</v>
      </c>
      <c r="W743" s="241">
        <v>6</v>
      </c>
      <c r="X743" s="241">
        <v>4.4000000000000004</v>
      </c>
      <c r="Y743" s="241">
        <v>4.0999999999999996</v>
      </c>
      <c r="Z743" s="235" t="str">
        <f t="shared" si="33"/>
        <v>Wednesday</v>
      </c>
      <c r="AA743" s="235" t="str">
        <f t="shared" si="34"/>
        <v>February</v>
      </c>
      <c r="AB743" s="235" t="s">
        <v>216</v>
      </c>
      <c r="AC743" s="242">
        <f t="shared" si="35"/>
        <v>6.9083333333333341</v>
      </c>
      <c r="AD743" s="235">
        <f>VLOOKUP(A743,'[5]Daily LDZ Demand'!$A$5:$B$4752,2,FALSE)</f>
        <v>10.715999999999999</v>
      </c>
    </row>
    <row r="744" spans="1:30" s="235" customFormat="1" x14ac:dyDescent="0.35">
      <c r="A744" s="240">
        <v>45715</v>
      </c>
      <c r="B744" s="241">
        <v>4.0999999999999996</v>
      </c>
      <c r="C744" s="241">
        <v>4.4000000000000004</v>
      </c>
      <c r="D744" s="241">
        <v>4.6000000000000005</v>
      </c>
      <c r="E744" s="241">
        <v>6.2</v>
      </c>
      <c r="F744" s="241">
        <v>7.4</v>
      </c>
      <c r="G744" s="241">
        <v>8.1</v>
      </c>
      <c r="H744" s="241">
        <v>9.3000000000000007</v>
      </c>
      <c r="I744" s="241">
        <v>9</v>
      </c>
      <c r="J744" s="241">
        <v>9.1</v>
      </c>
      <c r="K744" s="241">
        <v>9.7000000000000011</v>
      </c>
      <c r="L744" s="241">
        <v>9.7000000000000011</v>
      </c>
      <c r="M744" s="241">
        <v>8.9</v>
      </c>
      <c r="N744" s="241">
        <v>6.1</v>
      </c>
      <c r="O744" s="241">
        <v>5.9</v>
      </c>
      <c r="P744" s="241">
        <v>3.5</v>
      </c>
      <c r="Q744" s="241">
        <v>1.9</v>
      </c>
      <c r="R744" s="241">
        <v>1.1000000000000001</v>
      </c>
      <c r="S744" s="241">
        <v>0</v>
      </c>
      <c r="T744" s="241">
        <v>0</v>
      </c>
      <c r="U744" s="241">
        <v>-0.8</v>
      </c>
      <c r="V744" s="241">
        <v>-1.3</v>
      </c>
      <c r="W744" s="241">
        <v>-2.1</v>
      </c>
      <c r="X744" s="241">
        <v>-2</v>
      </c>
      <c r="Y744" s="241">
        <v>-2</v>
      </c>
      <c r="Z744" s="235" t="str">
        <f t="shared" si="33"/>
        <v>Thursday</v>
      </c>
      <c r="AA744" s="235" t="str">
        <f t="shared" si="34"/>
        <v>February</v>
      </c>
      <c r="AB744" s="235" t="s">
        <v>216</v>
      </c>
      <c r="AC744" s="242">
        <f t="shared" si="35"/>
        <v>4.2000000000000011</v>
      </c>
      <c r="AD744" s="235">
        <f>VLOOKUP(A744,'[5]Daily LDZ Demand'!$A$5:$B$4752,2,FALSE)</f>
        <v>10.491999999999999</v>
      </c>
    </row>
    <row r="745" spans="1:30" s="235" customFormat="1" x14ac:dyDescent="0.35">
      <c r="A745" s="240">
        <v>45716</v>
      </c>
      <c r="B745" s="241">
        <v>-3.1</v>
      </c>
      <c r="C745" s="241">
        <v>-2.6</v>
      </c>
      <c r="D745" s="241">
        <v>-2.1</v>
      </c>
      <c r="E745" s="241">
        <v>-0.5</v>
      </c>
      <c r="F745" s="241">
        <v>3.7</v>
      </c>
      <c r="G745" s="241">
        <v>6.8</v>
      </c>
      <c r="H745" s="241">
        <v>8.4</v>
      </c>
      <c r="I745" s="241">
        <v>10.5</v>
      </c>
      <c r="J745" s="241">
        <v>9</v>
      </c>
      <c r="K745" s="241">
        <v>9.7000000000000011</v>
      </c>
      <c r="L745" s="241">
        <v>10</v>
      </c>
      <c r="M745" s="241">
        <v>9.4</v>
      </c>
      <c r="N745" s="241">
        <v>7.5</v>
      </c>
      <c r="O745" s="241">
        <v>5.4</v>
      </c>
      <c r="P745" s="241">
        <v>2.4</v>
      </c>
      <c r="Q745" s="241">
        <v>2.8</v>
      </c>
      <c r="R745" s="241">
        <v>0.8</v>
      </c>
      <c r="S745" s="241">
        <v>0.5</v>
      </c>
      <c r="T745" s="241">
        <v>-0.5</v>
      </c>
      <c r="U745" s="241">
        <v>-1</v>
      </c>
      <c r="V745" s="241">
        <v>-1.8</v>
      </c>
      <c r="W745" s="241">
        <v>-1.8</v>
      </c>
      <c r="X745" s="241">
        <v>-1.8</v>
      </c>
      <c r="Y745" s="241">
        <v>-2.8</v>
      </c>
      <c r="Z745" s="235" t="str">
        <f t="shared" si="33"/>
        <v>Friday</v>
      </c>
      <c r="AA745" s="235" t="str">
        <f t="shared" si="34"/>
        <v>February</v>
      </c>
      <c r="AB745" s="235" t="s">
        <v>216</v>
      </c>
      <c r="AC745" s="242">
        <f t="shared" si="35"/>
        <v>2.870833333333334</v>
      </c>
      <c r="AD745" s="235">
        <f>VLOOKUP(A745,'[5]Daily LDZ Demand'!$A$5:$B$4752,2,FALSE)</f>
        <v>11.06</v>
      </c>
    </row>
    <row r="746" spans="1:30" s="235" customFormat="1" x14ac:dyDescent="0.35">
      <c r="A746" s="240">
        <v>45719</v>
      </c>
      <c r="B746" s="241">
        <v>-4.0999999999999996</v>
      </c>
      <c r="C746" s="241">
        <v>-4.0999999999999996</v>
      </c>
      <c r="D746" s="241">
        <v>-2.9</v>
      </c>
      <c r="E746" s="241">
        <v>1</v>
      </c>
      <c r="F746" s="241">
        <v>3.4</v>
      </c>
      <c r="G746" s="241">
        <v>6.3</v>
      </c>
      <c r="H746" s="241">
        <v>8.7000000000000011</v>
      </c>
      <c r="I746" s="241">
        <v>10.1</v>
      </c>
      <c r="J746" s="241">
        <v>11.1</v>
      </c>
      <c r="K746" s="241">
        <v>11</v>
      </c>
      <c r="L746" s="241">
        <v>11.2</v>
      </c>
      <c r="M746" s="241">
        <v>10.4</v>
      </c>
      <c r="N746" s="241">
        <v>7</v>
      </c>
      <c r="O746" s="241">
        <v>4.0999999999999996</v>
      </c>
      <c r="P746" s="241">
        <v>3.1</v>
      </c>
      <c r="Q746" s="241">
        <v>1.5</v>
      </c>
      <c r="R746" s="241">
        <v>0.7</v>
      </c>
      <c r="S746" s="241">
        <v>-0.6</v>
      </c>
      <c r="T746" s="241">
        <v>-0.9</v>
      </c>
      <c r="U746" s="241">
        <v>-1.5</v>
      </c>
      <c r="V746" s="241">
        <v>-2.5</v>
      </c>
      <c r="W746" s="241">
        <v>-2.6</v>
      </c>
      <c r="X746" s="241">
        <v>-2.7</v>
      </c>
      <c r="Y746" s="241">
        <v>-2.9</v>
      </c>
      <c r="Z746" s="235" t="str">
        <f t="shared" si="33"/>
        <v>Monday</v>
      </c>
      <c r="AA746" s="235" t="str">
        <f t="shared" si="34"/>
        <v>March</v>
      </c>
      <c r="AB746" s="235" t="s">
        <v>216</v>
      </c>
      <c r="AC746" s="242">
        <f t="shared" si="35"/>
        <v>2.6999999999999993</v>
      </c>
      <c r="AD746" s="235">
        <f>VLOOKUP(A746,'[5]Daily LDZ Demand'!$A$5:$B$4752,2,FALSE)</f>
        <v>11.124000000000001</v>
      </c>
    </row>
    <row r="747" spans="1:30" s="235" customFormat="1" x14ac:dyDescent="0.35">
      <c r="A747" s="240">
        <v>45720</v>
      </c>
      <c r="B747" s="241">
        <v>-3</v>
      </c>
      <c r="C747" s="241">
        <v>-3.9</v>
      </c>
      <c r="D747" s="241">
        <v>-3.3</v>
      </c>
      <c r="E747" s="241">
        <v>0.9</v>
      </c>
      <c r="F747" s="241">
        <v>3.7</v>
      </c>
      <c r="G747" s="241">
        <v>7.3</v>
      </c>
      <c r="H747" s="241">
        <v>10.200000000000001</v>
      </c>
      <c r="I747" s="241">
        <v>10.5</v>
      </c>
      <c r="J747" s="241">
        <v>11.7</v>
      </c>
      <c r="K747" s="241">
        <v>12.5</v>
      </c>
      <c r="L747" s="241">
        <v>12.4</v>
      </c>
      <c r="M747" s="241">
        <v>12.2</v>
      </c>
      <c r="N747" s="241">
        <v>8.1</v>
      </c>
      <c r="O747" s="241">
        <v>6.4</v>
      </c>
      <c r="P747" s="241">
        <v>3.6</v>
      </c>
      <c r="Q747" s="241">
        <v>3.2</v>
      </c>
      <c r="R747" s="241">
        <v>-0.2</v>
      </c>
      <c r="S747" s="241">
        <v>0</v>
      </c>
      <c r="T747" s="241">
        <v>-0.3</v>
      </c>
      <c r="U747" s="241">
        <v>-1</v>
      </c>
      <c r="V747" s="241">
        <v>-1.3</v>
      </c>
      <c r="W747" s="241">
        <v>-1.7</v>
      </c>
      <c r="X747" s="241">
        <v>-2.6</v>
      </c>
      <c r="Y747" s="241">
        <v>-1.9</v>
      </c>
      <c r="Z747" s="235" t="str">
        <f t="shared" si="33"/>
        <v>Tuesday</v>
      </c>
      <c r="AA747" s="235" t="str">
        <f t="shared" si="34"/>
        <v>March</v>
      </c>
      <c r="AB747" s="235" t="s">
        <v>216</v>
      </c>
      <c r="AC747" s="242">
        <f t="shared" si="35"/>
        <v>3.4791666666666665</v>
      </c>
      <c r="AD747" s="235">
        <f>VLOOKUP(A747,'[5]Daily LDZ Demand'!$A$5:$B$4752,2,FALSE)</f>
        <v>10.725</v>
      </c>
    </row>
    <row r="748" spans="1:30" s="235" customFormat="1" x14ac:dyDescent="0.35">
      <c r="A748" s="240">
        <v>45721</v>
      </c>
      <c r="B748" s="241">
        <v>-2.6</v>
      </c>
      <c r="C748" s="241">
        <v>-2.3000000000000003</v>
      </c>
      <c r="D748" s="241">
        <v>-0.9</v>
      </c>
      <c r="E748" s="241">
        <v>1.4</v>
      </c>
      <c r="F748" s="241">
        <v>2.7</v>
      </c>
      <c r="G748" s="241">
        <v>4.8</v>
      </c>
      <c r="H748" s="241">
        <v>8.9</v>
      </c>
      <c r="I748" s="241">
        <v>11.3</v>
      </c>
      <c r="J748" s="241">
        <v>13</v>
      </c>
      <c r="K748" s="241">
        <v>12.9</v>
      </c>
      <c r="L748" s="241">
        <v>12.7</v>
      </c>
      <c r="M748" s="241">
        <v>11.7</v>
      </c>
      <c r="N748" s="241">
        <v>8.7000000000000011</v>
      </c>
      <c r="O748" s="241">
        <v>7.9</v>
      </c>
      <c r="P748" s="241">
        <v>7</v>
      </c>
      <c r="Q748" s="241">
        <v>6.6</v>
      </c>
      <c r="R748" s="241">
        <v>5.7</v>
      </c>
      <c r="S748" s="241">
        <v>3.6</v>
      </c>
      <c r="T748" s="241">
        <v>2.6</v>
      </c>
      <c r="U748" s="241">
        <v>1</v>
      </c>
      <c r="V748" s="241">
        <v>0.4</v>
      </c>
      <c r="W748" s="241">
        <v>0.3</v>
      </c>
      <c r="X748" s="241">
        <v>0.8</v>
      </c>
      <c r="Y748" s="241">
        <v>1.5</v>
      </c>
      <c r="Z748" s="235" t="str">
        <f t="shared" si="33"/>
        <v>Wednesday</v>
      </c>
      <c r="AA748" s="235" t="str">
        <f t="shared" si="34"/>
        <v>March</v>
      </c>
      <c r="AB748" s="235" t="s">
        <v>216</v>
      </c>
      <c r="AC748" s="242">
        <f t="shared" si="35"/>
        <v>4.9874999999999998</v>
      </c>
      <c r="AD748" s="235">
        <f>VLOOKUP(A748,'[5]Daily LDZ Demand'!$A$5:$B$4752,2,FALSE)</f>
        <v>9.8689999999999998</v>
      </c>
    </row>
    <row r="749" spans="1:30" s="235" customFormat="1" x14ac:dyDescent="0.35">
      <c r="A749" s="240">
        <v>45722</v>
      </c>
      <c r="B749" s="241">
        <v>2.6</v>
      </c>
      <c r="C749" s="241">
        <v>1.1000000000000001</v>
      </c>
      <c r="D749" s="241">
        <v>4.5</v>
      </c>
      <c r="E749" s="241">
        <v>7.5</v>
      </c>
      <c r="F749" s="241">
        <v>9.4</v>
      </c>
      <c r="G749" s="241">
        <v>11.8</v>
      </c>
      <c r="H749" s="241">
        <v>12.2</v>
      </c>
      <c r="I749" s="241">
        <v>13.5</v>
      </c>
      <c r="J749" s="241">
        <v>12.9</v>
      </c>
      <c r="K749" s="241">
        <v>12.6</v>
      </c>
      <c r="L749" s="241">
        <v>12.1</v>
      </c>
      <c r="M749" s="241">
        <v>12</v>
      </c>
      <c r="N749" s="241">
        <v>11.1</v>
      </c>
      <c r="O749" s="241">
        <v>10.9</v>
      </c>
      <c r="P749" s="241">
        <v>11.2</v>
      </c>
      <c r="Q749" s="241">
        <v>10.3</v>
      </c>
      <c r="R749" s="241">
        <v>9.4</v>
      </c>
      <c r="S749" s="241">
        <v>9.8000000000000007</v>
      </c>
      <c r="T749" s="241">
        <v>10.6</v>
      </c>
      <c r="U749" s="241">
        <v>10.8</v>
      </c>
      <c r="V749" s="241">
        <v>10.6</v>
      </c>
      <c r="W749" s="241">
        <v>10.200000000000001</v>
      </c>
      <c r="X749" s="241">
        <v>9.8000000000000007</v>
      </c>
      <c r="Y749" s="241">
        <v>8.9</v>
      </c>
      <c r="Z749" s="235" t="str">
        <f t="shared" si="33"/>
        <v>Thursday</v>
      </c>
      <c r="AA749" s="235" t="str">
        <f t="shared" si="34"/>
        <v>March</v>
      </c>
      <c r="AB749" s="235" t="s">
        <v>216</v>
      </c>
      <c r="AC749" s="242">
        <f t="shared" si="35"/>
        <v>9.8250000000000011</v>
      </c>
      <c r="AD749" s="235">
        <f>VLOOKUP(A749,'[5]Daily LDZ Demand'!$A$5:$B$4752,2,FALSE)</f>
        <v>8.9879999999999995</v>
      </c>
    </row>
    <row r="750" spans="1:30" s="235" customFormat="1" x14ac:dyDescent="0.35">
      <c r="A750" s="240">
        <v>45723</v>
      </c>
      <c r="B750" s="241">
        <v>8.1999999999999993</v>
      </c>
      <c r="C750" s="241">
        <v>8.9</v>
      </c>
      <c r="D750" s="241">
        <v>10.9</v>
      </c>
      <c r="E750" s="241">
        <v>12.1</v>
      </c>
      <c r="F750" s="241">
        <v>13.6</v>
      </c>
      <c r="G750" s="241">
        <v>13</v>
      </c>
      <c r="H750" s="241">
        <v>12.7</v>
      </c>
      <c r="I750" s="241">
        <v>11.5</v>
      </c>
      <c r="J750" s="241">
        <v>12.5</v>
      </c>
      <c r="K750" s="241">
        <v>12.5</v>
      </c>
      <c r="L750" s="241">
        <v>12.3</v>
      </c>
      <c r="M750" s="241">
        <v>12.4</v>
      </c>
      <c r="N750" s="241">
        <v>12.2</v>
      </c>
      <c r="O750" s="241">
        <v>11.3</v>
      </c>
      <c r="P750" s="241">
        <v>10.9</v>
      </c>
      <c r="Q750" s="241">
        <v>10.8</v>
      </c>
      <c r="R750" s="241">
        <v>10.9</v>
      </c>
      <c r="S750" s="241">
        <v>10.1</v>
      </c>
      <c r="T750" s="241">
        <v>10.1</v>
      </c>
      <c r="U750" s="241">
        <v>10.5</v>
      </c>
      <c r="V750" s="241">
        <v>10.6</v>
      </c>
      <c r="W750" s="241">
        <v>10.200000000000001</v>
      </c>
      <c r="X750" s="241">
        <v>9.9</v>
      </c>
      <c r="Y750" s="241">
        <v>9.5</v>
      </c>
      <c r="Z750" s="235" t="str">
        <f t="shared" si="33"/>
        <v>Friday</v>
      </c>
      <c r="AA750" s="235" t="str">
        <f t="shared" si="34"/>
        <v>March</v>
      </c>
      <c r="AB750" s="235" t="s">
        <v>216</v>
      </c>
      <c r="AC750" s="242">
        <f t="shared" si="35"/>
        <v>11.15</v>
      </c>
      <c r="AD750" s="235">
        <f>VLOOKUP(A750,'[5]Daily LDZ Demand'!$A$5:$B$4752,2,FALSE)</f>
        <v>8.0210000000000008</v>
      </c>
    </row>
    <row r="751" spans="1:30" s="235" customFormat="1" x14ac:dyDescent="0.35">
      <c r="A751" s="240">
        <v>45726</v>
      </c>
      <c r="B751" s="241">
        <v>10</v>
      </c>
      <c r="C751" s="241">
        <v>10.1</v>
      </c>
      <c r="D751" s="241">
        <v>10.5</v>
      </c>
      <c r="E751" s="241">
        <v>10.9</v>
      </c>
      <c r="F751" s="241">
        <v>11.5</v>
      </c>
      <c r="G751" s="241">
        <v>11.7</v>
      </c>
      <c r="H751" s="241">
        <v>12.3</v>
      </c>
      <c r="I751" s="241">
        <v>13.3</v>
      </c>
      <c r="J751" s="241">
        <v>13.7</v>
      </c>
      <c r="K751" s="241">
        <v>14</v>
      </c>
      <c r="L751" s="241">
        <v>12.9</v>
      </c>
      <c r="M751" s="241">
        <v>12.6</v>
      </c>
      <c r="N751" s="241">
        <v>11.7</v>
      </c>
      <c r="O751" s="241">
        <v>10.8</v>
      </c>
      <c r="P751" s="241">
        <v>9.6</v>
      </c>
      <c r="Q751" s="241">
        <v>8.6</v>
      </c>
      <c r="R751" s="241">
        <v>8.8000000000000007</v>
      </c>
      <c r="S751" s="241">
        <v>9</v>
      </c>
      <c r="T751" s="241">
        <v>8.3000000000000007</v>
      </c>
      <c r="U751" s="241">
        <v>7.7</v>
      </c>
      <c r="V751" s="241">
        <v>7.3</v>
      </c>
      <c r="W751" s="241">
        <v>7.2</v>
      </c>
      <c r="X751" s="241">
        <v>6.9</v>
      </c>
      <c r="Y751" s="241">
        <v>6.4</v>
      </c>
      <c r="Z751" s="235" t="str">
        <f t="shared" si="33"/>
        <v>Monday</v>
      </c>
      <c r="AA751" s="235" t="str">
        <f t="shared" si="34"/>
        <v>March</v>
      </c>
      <c r="AB751" s="235" t="s">
        <v>216</v>
      </c>
      <c r="AC751" s="242">
        <f t="shared" si="35"/>
        <v>10.241666666666667</v>
      </c>
      <c r="AD751" s="235">
        <f>VLOOKUP(A751,'[5]Daily LDZ Demand'!$A$5:$B$4752,2,FALSE)</f>
        <v>7.7439999999999998</v>
      </c>
    </row>
    <row r="752" spans="1:30" s="235" customFormat="1" x14ac:dyDescent="0.35">
      <c r="A752" s="240">
        <v>45727</v>
      </c>
      <c r="B752" s="241">
        <v>5.9</v>
      </c>
      <c r="C752" s="241">
        <v>5.7</v>
      </c>
      <c r="D752" s="241">
        <v>6</v>
      </c>
      <c r="E752" s="241">
        <v>6.3</v>
      </c>
      <c r="F752" s="241">
        <v>6.5</v>
      </c>
      <c r="G752" s="241">
        <v>7.7</v>
      </c>
      <c r="H752" s="241">
        <v>8.4</v>
      </c>
      <c r="I752" s="241">
        <v>8.1</v>
      </c>
      <c r="J752" s="241">
        <v>8.7000000000000011</v>
      </c>
      <c r="K752" s="241">
        <v>8.1999999999999993</v>
      </c>
      <c r="L752" s="241">
        <v>8</v>
      </c>
      <c r="M752" s="241">
        <v>7.8</v>
      </c>
      <c r="N752" s="241">
        <v>7.2</v>
      </c>
      <c r="O752" s="241">
        <v>5</v>
      </c>
      <c r="P752" s="241">
        <v>5.9</v>
      </c>
      <c r="Q752" s="241">
        <v>5.7</v>
      </c>
      <c r="R752" s="241">
        <v>4.9000000000000004</v>
      </c>
      <c r="S752" s="241">
        <v>4.2</v>
      </c>
      <c r="T752" s="241">
        <v>3.4</v>
      </c>
      <c r="U752" s="241">
        <v>1.5</v>
      </c>
      <c r="V752" s="241">
        <v>2.2000000000000002</v>
      </c>
      <c r="W752" s="241">
        <v>2</v>
      </c>
      <c r="X752" s="241">
        <v>1.5</v>
      </c>
      <c r="Y752" s="241">
        <v>1.6</v>
      </c>
      <c r="Z752" s="235" t="str">
        <f t="shared" si="33"/>
        <v>Tuesday</v>
      </c>
      <c r="AA752" s="235" t="str">
        <f t="shared" si="34"/>
        <v>March</v>
      </c>
      <c r="AB752" s="235" t="s">
        <v>216</v>
      </c>
      <c r="AC752" s="242">
        <f t="shared" si="35"/>
        <v>5.5166666666666666</v>
      </c>
      <c r="AD752" s="235">
        <f>VLOOKUP(A752,'[5]Daily LDZ Demand'!$A$5:$B$4752,2,FALSE)</f>
        <v>9.4500000000000011</v>
      </c>
    </row>
    <row r="753" spans="1:30" s="235" customFormat="1" x14ac:dyDescent="0.35">
      <c r="A753" s="240">
        <v>45728</v>
      </c>
      <c r="B753" s="241">
        <v>0</v>
      </c>
      <c r="C753" s="241">
        <v>0</v>
      </c>
      <c r="D753" s="241">
        <v>1</v>
      </c>
      <c r="E753" s="241">
        <v>3</v>
      </c>
      <c r="F753" s="241">
        <v>5</v>
      </c>
      <c r="G753" s="241">
        <v>6.7</v>
      </c>
      <c r="H753" s="241">
        <v>7.3</v>
      </c>
      <c r="I753" s="241">
        <v>7.4</v>
      </c>
      <c r="J753" s="241">
        <v>8.1</v>
      </c>
      <c r="K753" s="241">
        <v>8</v>
      </c>
      <c r="L753" s="241">
        <v>7.3</v>
      </c>
      <c r="M753" s="241">
        <v>7.2</v>
      </c>
      <c r="N753" s="241">
        <v>6.3</v>
      </c>
      <c r="O753" s="241">
        <v>4.9000000000000004</v>
      </c>
      <c r="P753" s="241">
        <v>3.6</v>
      </c>
      <c r="Q753" s="241">
        <v>4.5</v>
      </c>
      <c r="R753" s="241">
        <v>4</v>
      </c>
      <c r="S753" s="241">
        <v>3.4</v>
      </c>
      <c r="T753" s="241">
        <v>3.5</v>
      </c>
      <c r="U753" s="241">
        <v>3.4</v>
      </c>
      <c r="V753" s="241">
        <v>2.9</v>
      </c>
      <c r="W753" s="241">
        <v>2.7</v>
      </c>
      <c r="X753" s="241">
        <v>2.1</v>
      </c>
      <c r="Y753" s="241">
        <v>1.2</v>
      </c>
      <c r="Z753" s="235" t="str">
        <f t="shared" si="33"/>
        <v>Wednesday</v>
      </c>
      <c r="AA753" s="235" t="str">
        <f t="shared" si="34"/>
        <v>March</v>
      </c>
      <c r="AB753" s="235" t="s">
        <v>216</v>
      </c>
      <c r="AC753" s="242">
        <f t="shared" si="35"/>
        <v>4.3125000000000009</v>
      </c>
      <c r="AD753" s="235">
        <f>VLOOKUP(A753,'[5]Daily LDZ Demand'!$A$5:$B$4752,2,FALSE)</f>
        <v>10.975</v>
      </c>
    </row>
    <row r="754" spans="1:30" s="235" customFormat="1" x14ac:dyDescent="0.35">
      <c r="A754" s="240">
        <v>45729</v>
      </c>
      <c r="B754" s="241">
        <v>2.4</v>
      </c>
      <c r="C754" s="241">
        <v>2.2000000000000002</v>
      </c>
      <c r="D754" s="241">
        <v>3.2</v>
      </c>
      <c r="E754" s="241">
        <v>4.9000000000000004</v>
      </c>
      <c r="F754" s="241">
        <v>5.2</v>
      </c>
      <c r="G754" s="241">
        <v>6.1</v>
      </c>
      <c r="H754" s="241">
        <v>7.1</v>
      </c>
      <c r="I754" s="241">
        <v>6.3</v>
      </c>
      <c r="J754" s="241">
        <v>6.7</v>
      </c>
      <c r="K754" s="241">
        <v>7.2</v>
      </c>
      <c r="L754" s="241">
        <v>7</v>
      </c>
      <c r="M754" s="241">
        <v>7.6</v>
      </c>
      <c r="N754" s="241">
        <v>6.9</v>
      </c>
      <c r="O754" s="241">
        <v>5.3</v>
      </c>
      <c r="P754" s="241">
        <v>3.9</v>
      </c>
      <c r="Q754" s="241">
        <v>1.8</v>
      </c>
      <c r="R754" s="241">
        <v>0.5</v>
      </c>
      <c r="S754" s="241">
        <v>-0.3</v>
      </c>
      <c r="T754" s="241">
        <v>-0.9</v>
      </c>
      <c r="U754" s="241">
        <v>-1.9</v>
      </c>
      <c r="V754" s="241">
        <v>-1.6</v>
      </c>
      <c r="W754" s="241">
        <v>-2</v>
      </c>
      <c r="X754" s="241">
        <v>-2.5</v>
      </c>
      <c r="Y754" s="241">
        <v>-3.8</v>
      </c>
      <c r="Z754" s="235" t="str">
        <f t="shared" si="33"/>
        <v>Thursday</v>
      </c>
      <c r="AA754" s="235" t="str">
        <f t="shared" si="34"/>
        <v>March</v>
      </c>
      <c r="AB754" s="235" t="s">
        <v>216</v>
      </c>
      <c r="AC754" s="242">
        <f t="shared" si="35"/>
        <v>2.9708333333333337</v>
      </c>
      <c r="AD754" s="235">
        <f>VLOOKUP(A754,'[5]Daily LDZ Demand'!$A$5:$B$4752,2,FALSE)</f>
        <v>11.701000000000001</v>
      </c>
    </row>
    <row r="755" spans="1:30" s="235" customFormat="1" x14ac:dyDescent="0.35">
      <c r="A755" s="240">
        <v>45730</v>
      </c>
      <c r="B755" s="241">
        <v>-3.5</v>
      </c>
      <c r="C755" s="241">
        <v>-2.4</v>
      </c>
      <c r="D755" s="241">
        <v>-0.3</v>
      </c>
      <c r="E755" s="241">
        <v>2</v>
      </c>
      <c r="F755" s="241">
        <v>4.5</v>
      </c>
      <c r="G755" s="241">
        <v>7</v>
      </c>
      <c r="H755" s="241">
        <v>8.5</v>
      </c>
      <c r="I755" s="241">
        <v>8.4</v>
      </c>
      <c r="J755" s="241">
        <v>8.3000000000000007</v>
      </c>
      <c r="K755" s="241">
        <v>7.7</v>
      </c>
      <c r="L755" s="241">
        <v>7.5</v>
      </c>
      <c r="M755" s="241">
        <v>7.5</v>
      </c>
      <c r="N755" s="241">
        <v>7</v>
      </c>
      <c r="O755" s="241">
        <v>6.5</v>
      </c>
      <c r="P755" s="241">
        <v>4.7</v>
      </c>
      <c r="Q755" s="241">
        <v>4.8</v>
      </c>
      <c r="R755" s="241">
        <v>4.6000000000000005</v>
      </c>
      <c r="S755" s="241">
        <v>4.6000000000000005</v>
      </c>
      <c r="T755" s="241">
        <v>3.8</v>
      </c>
      <c r="U755" s="241">
        <v>4.4000000000000004</v>
      </c>
      <c r="V755" s="241">
        <v>4.8</v>
      </c>
      <c r="W755" s="241">
        <v>4.9000000000000004</v>
      </c>
      <c r="X755" s="241">
        <v>3.2</v>
      </c>
      <c r="Y755" s="241">
        <v>1.9</v>
      </c>
      <c r="Z755" s="235" t="str">
        <f t="shared" si="33"/>
        <v>Friday</v>
      </c>
      <c r="AA755" s="235" t="str">
        <f t="shared" si="34"/>
        <v>March</v>
      </c>
      <c r="AB755" s="235" t="s">
        <v>216</v>
      </c>
      <c r="AC755" s="242">
        <f t="shared" si="35"/>
        <v>4.6000000000000005</v>
      </c>
      <c r="AD755" s="235">
        <f>VLOOKUP(A755,'[5]Daily LDZ Demand'!$A$5:$B$4752,2,FALSE)</f>
        <v>11.680999999999999</v>
      </c>
    </row>
    <row r="756" spans="1:30" s="235" customFormat="1" x14ac:dyDescent="0.35">
      <c r="A756" s="240">
        <v>45733</v>
      </c>
      <c r="B756" s="241">
        <v>5.2</v>
      </c>
      <c r="C756" s="241">
        <v>5.6</v>
      </c>
      <c r="D756" s="241">
        <v>6</v>
      </c>
      <c r="E756" s="241">
        <v>6.5</v>
      </c>
      <c r="F756" s="241">
        <v>8</v>
      </c>
      <c r="G756" s="241">
        <v>7.8</v>
      </c>
      <c r="H756" s="241">
        <v>8.1</v>
      </c>
      <c r="I756" s="241">
        <v>8.1</v>
      </c>
      <c r="J756" s="241">
        <v>8.7000000000000011</v>
      </c>
      <c r="K756" s="241">
        <v>8.5</v>
      </c>
      <c r="L756" s="241">
        <v>8</v>
      </c>
      <c r="M756" s="241">
        <v>7.5</v>
      </c>
      <c r="N756" s="241">
        <v>7.1</v>
      </c>
      <c r="O756" s="241">
        <v>6.7</v>
      </c>
      <c r="P756" s="241">
        <v>6.5</v>
      </c>
      <c r="Q756" s="241">
        <v>6.5</v>
      </c>
      <c r="R756" s="241">
        <v>5.9</v>
      </c>
      <c r="S756" s="241">
        <v>5.4</v>
      </c>
      <c r="T756" s="241">
        <v>5.2</v>
      </c>
      <c r="U756" s="241">
        <v>3.9</v>
      </c>
      <c r="V756" s="241">
        <v>2.6</v>
      </c>
      <c r="W756" s="241">
        <v>2.3000000000000003</v>
      </c>
      <c r="X756" s="241">
        <v>1.5</v>
      </c>
      <c r="Y756" s="241">
        <v>0.9</v>
      </c>
      <c r="Z756" s="235" t="str">
        <f t="shared" si="33"/>
        <v>Monday</v>
      </c>
      <c r="AA756" s="235" t="str">
        <f t="shared" si="34"/>
        <v>March</v>
      </c>
      <c r="AB756" s="235" t="s">
        <v>216</v>
      </c>
      <c r="AC756" s="242">
        <f t="shared" si="35"/>
        <v>5.9375000000000009</v>
      </c>
      <c r="AD756" s="235">
        <f>VLOOKUP(A756,'[5]Daily LDZ Demand'!$A$5:$B$4752,2,FALSE)</f>
        <v>11.618</v>
      </c>
    </row>
    <row r="757" spans="1:30" s="235" customFormat="1" x14ac:dyDescent="0.35">
      <c r="A757" s="240">
        <v>45734</v>
      </c>
      <c r="B757" s="241">
        <v>0.7</v>
      </c>
      <c r="C757" s="241">
        <v>1</v>
      </c>
      <c r="D757" s="241">
        <v>3.9</v>
      </c>
      <c r="E757" s="241">
        <v>6.3</v>
      </c>
      <c r="F757" s="241">
        <v>8.3000000000000007</v>
      </c>
      <c r="G757" s="241">
        <v>9.4</v>
      </c>
      <c r="H757" s="241">
        <v>10.6</v>
      </c>
      <c r="I757" s="241">
        <v>11.4</v>
      </c>
      <c r="J757" s="241">
        <v>11.6</v>
      </c>
      <c r="K757" s="241">
        <v>12.2</v>
      </c>
      <c r="L757" s="241">
        <v>11.7</v>
      </c>
      <c r="M757" s="241">
        <v>10.4</v>
      </c>
      <c r="N757" s="241">
        <v>7.8</v>
      </c>
      <c r="O757" s="241">
        <v>5.5</v>
      </c>
      <c r="P757" s="241">
        <v>5.4</v>
      </c>
      <c r="Q757" s="241">
        <v>4.7</v>
      </c>
      <c r="R757" s="241">
        <v>2.2000000000000002</v>
      </c>
      <c r="S757" s="241">
        <v>1.3</v>
      </c>
      <c r="T757" s="241">
        <v>1.4</v>
      </c>
      <c r="U757" s="241">
        <v>0.5</v>
      </c>
      <c r="V757" s="241">
        <v>1.9</v>
      </c>
      <c r="W757" s="241">
        <v>1.2</v>
      </c>
      <c r="X757" s="241">
        <v>0.6</v>
      </c>
      <c r="Y757" s="241">
        <v>-0.8</v>
      </c>
      <c r="Z757" s="235" t="str">
        <f t="shared" si="33"/>
        <v>Tuesday</v>
      </c>
      <c r="AA757" s="235" t="str">
        <f t="shared" si="34"/>
        <v>March</v>
      </c>
      <c r="AB757" s="235" t="s">
        <v>216</v>
      </c>
      <c r="AC757" s="242">
        <f t="shared" si="35"/>
        <v>5.3833333333333329</v>
      </c>
      <c r="AD757" s="235">
        <f>VLOOKUP(A757,'[5]Daily LDZ Demand'!$A$5:$B$4752,2,FALSE)</f>
        <v>10.087</v>
      </c>
    </row>
    <row r="758" spans="1:30" s="235" customFormat="1" x14ac:dyDescent="0.35">
      <c r="A758" s="240">
        <v>45735</v>
      </c>
      <c r="B758" s="241">
        <v>-1.3</v>
      </c>
      <c r="C758" s="241">
        <v>-1.3</v>
      </c>
      <c r="D758" s="241">
        <v>1.6</v>
      </c>
      <c r="E758" s="241">
        <v>6.7</v>
      </c>
      <c r="F758" s="241">
        <v>9.5</v>
      </c>
      <c r="G758" s="241">
        <v>10.200000000000001</v>
      </c>
      <c r="H758" s="241">
        <v>11.8</v>
      </c>
      <c r="I758" s="241">
        <v>13.9</v>
      </c>
      <c r="J758" s="241">
        <v>15.4</v>
      </c>
      <c r="K758" s="241">
        <v>15.4</v>
      </c>
      <c r="L758" s="241">
        <v>14.9</v>
      </c>
      <c r="M758" s="241">
        <v>14</v>
      </c>
      <c r="N758" s="241">
        <v>12.6</v>
      </c>
      <c r="O758" s="241">
        <v>11.6</v>
      </c>
      <c r="P758" s="241">
        <v>10.7</v>
      </c>
      <c r="Q758" s="241">
        <v>10.4</v>
      </c>
      <c r="R758" s="241">
        <v>9.1</v>
      </c>
      <c r="S758" s="241">
        <v>8.1999999999999993</v>
      </c>
      <c r="T758" s="241">
        <v>6.9</v>
      </c>
      <c r="U758" s="241">
        <v>7.9</v>
      </c>
      <c r="V758" s="241">
        <v>7.8</v>
      </c>
      <c r="W758" s="241">
        <v>7.9</v>
      </c>
      <c r="X758" s="241">
        <v>8.4</v>
      </c>
      <c r="Y758" s="241">
        <v>9</v>
      </c>
      <c r="Z758" s="235" t="str">
        <f t="shared" si="33"/>
        <v>Wednesday</v>
      </c>
      <c r="AA758" s="235" t="str">
        <f t="shared" si="34"/>
        <v>March</v>
      </c>
      <c r="AB758" s="235" t="s">
        <v>216</v>
      </c>
      <c r="AC758" s="242">
        <f t="shared" si="35"/>
        <v>9.2208333333333332</v>
      </c>
      <c r="AD758" s="235">
        <f>VLOOKUP(A758,'[5]Daily LDZ Demand'!$A$5:$B$4752,2,FALSE)</f>
        <v>9.36</v>
      </c>
    </row>
    <row r="759" spans="1:30" s="235" customFormat="1" x14ac:dyDescent="0.35">
      <c r="A759" s="240">
        <v>45736</v>
      </c>
      <c r="B759" s="241">
        <v>8.1</v>
      </c>
      <c r="C759" s="241">
        <v>7.5</v>
      </c>
      <c r="D759" s="241">
        <v>11.2</v>
      </c>
      <c r="E759" s="241">
        <v>13.1</v>
      </c>
      <c r="F759" s="241">
        <v>15</v>
      </c>
      <c r="G759" s="241">
        <v>16.5</v>
      </c>
      <c r="H759" s="241">
        <v>17.600000000000001</v>
      </c>
      <c r="I759" s="241">
        <v>18.3</v>
      </c>
      <c r="J759" s="241">
        <v>18.3</v>
      </c>
      <c r="K759" s="241">
        <v>18.3</v>
      </c>
      <c r="L759" s="241">
        <v>17.5</v>
      </c>
      <c r="M759" s="241">
        <v>15.9</v>
      </c>
      <c r="N759" s="241">
        <v>14.2</v>
      </c>
      <c r="O759" s="241">
        <v>12.1</v>
      </c>
      <c r="P759" s="241">
        <v>12.2</v>
      </c>
      <c r="Q759" s="241">
        <v>11.6</v>
      </c>
      <c r="R759" s="241">
        <v>11.3</v>
      </c>
      <c r="S759" s="241">
        <v>10.5</v>
      </c>
      <c r="T759" s="241">
        <v>10.8</v>
      </c>
      <c r="U759" s="241">
        <v>11.1</v>
      </c>
      <c r="V759" s="241">
        <v>10.8</v>
      </c>
      <c r="W759" s="241">
        <v>10.3</v>
      </c>
      <c r="X759" s="241">
        <v>10.1</v>
      </c>
      <c r="Y759" s="241">
        <v>9.8000000000000007</v>
      </c>
      <c r="Z759" s="235" t="str">
        <f t="shared" si="33"/>
        <v>Thursday</v>
      </c>
      <c r="AA759" s="235" t="str">
        <f t="shared" si="34"/>
        <v>March</v>
      </c>
      <c r="AB759" s="235" t="s">
        <v>216</v>
      </c>
      <c r="AC759" s="242">
        <f t="shared" si="35"/>
        <v>13.00416666666667</v>
      </c>
      <c r="AD759" s="235">
        <f>VLOOKUP(A759,'[5]Daily LDZ Demand'!$A$5:$B$4752,2,FALSE)</f>
        <v>6.6740000000000004</v>
      </c>
    </row>
    <row r="760" spans="1:30" s="235" customFormat="1" x14ac:dyDescent="0.35">
      <c r="A760" s="240">
        <v>45737</v>
      </c>
      <c r="B760" s="241">
        <v>9.9</v>
      </c>
      <c r="C760" s="241">
        <v>10.1</v>
      </c>
      <c r="D760" s="241">
        <v>10.6</v>
      </c>
      <c r="E760" s="241">
        <v>11.4</v>
      </c>
      <c r="F760" s="241">
        <v>12.3</v>
      </c>
      <c r="G760" s="241">
        <v>13.7</v>
      </c>
      <c r="H760" s="241">
        <v>14.5</v>
      </c>
      <c r="I760" s="241">
        <v>15.2</v>
      </c>
      <c r="J760" s="241">
        <v>15.1</v>
      </c>
      <c r="K760" s="241">
        <v>15.3</v>
      </c>
      <c r="L760" s="241">
        <v>14.1</v>
      </c>
      <c r="M760" s="241">
        <v>12.4</v>
      </c>
      <c r="N760" s="241">
        <v>11.3</v>
      </c>
      <c r="O760" s="241">
        <v>11.3</v>
      </c>
      <c r="P760" s="241">
        <v>11.5</v>
      </c>
      <c r="Q760" s="241">
        <v>11.1</v>
      </c>
      <c r="R760" s="241">
        <v>11.5</v>
      </c>
      <c r="S760" s="241">
        <v>10.8</v>
      </c>
      <c r="T760" s="241">
        <v>9</v>
      </c>
      <c r="U760" s="241">
        <v>9.6</v>
      </c>
      <c r="V760" s="241">
        <v>9.3000000000000007</v>
      </c>
      <c r="W760" s="241">
        <v>9.9</v>
      </c>
      <c r="X760" s="241">
        <v>9.7000000000000011</v>
      </c>
      <c r="Y760" s="241">
        <v>9.5</v>
      </c>
      <c r="Z760" s="235" t="str">
        <f t="shared" si="33"/>
        <v>Friday</v>
      </c>
      <c r="AA760" s="235" t="str">
        <f t="shared" si="34"/>
        <v>March</v>
      </c>
      <c r="AB760" s="235" t="s">
        <v>216</v>
      </c>
      <c r="AC760" s="242">
        <f t="shared" si="35"/>
        <v>11.629166666666668</v>
      </c>
      <c r="AD760" s="235">
        <f>VLOOKUP(A760,'[5]Daily LDZ Demand'!$A$5:$B$4752,2,FALSE)</f>
        <v>6.9690000000000003</v>
      </c>
    </row>
    <row r="761" spans="1:30" s="235" customFormat="1" x14ac:dyDescent="0.35">
      <c r="A761" s="240">
        <v>45740</v>
      </c>
      <c r="B761" s="241">
        <v>8</v>
      </c>
      <c r="C761" s="241">
        <v>7.7</v>
      </c>
      <c r="D761" s="241">
        <v>7.5</v>
      </c>
      <c r="E761" s="241">
        <v>7.7</v>
      </c>
      <c r="F761" s="241">
        <v>7.8</v>
      </c>
      <c r="G761" s="241">
        <v>8</v>
      </c>
      <c r="H761" s="241">
        <v>8.4</v>
      </c>
      <c r="I761" s="241">
        <v>9.2000000000000011</v>
      </c>
      <c r="J761" s="241">
        <v>10</v>
      </c>
      <c r="K761" s="241">
        <v>12.1</v>
      </c>
      <c r="L761" s="241">
        <v>12.7</v>
      </c>
      <c r="M761" s="241">
        <v>12</v>
      </c>
      <c r="N761" s="241">
        <v>11.3</v>
      </c>
      <c r="O761" s="241">
        <v>9.6</v>
      </c>
      <c r="P761" s="241">
        <v>8.5</v>
      </c>
      <c r="Q761" s="241">
        <v>6.2</v>
      </c>
      <c r="R761" s="241">
        <v>4.6000000000000005</v>
      </c>
      <c r="S761" s="241">
        <v>4</v>
      </c>
      <c r="T761" s="241">
        <v>3</v>
      </c>
      <c r="U761" s="241">
        <v>3</v>
      </c>
      <c r="V761" s="241">
        <v>4</v>
      </c>
      <c r="W761" s="241">
        <v>5.1000000000000005</v>
      </c>
      <c r="X761" s="241">
        <v>3.7</v>
      </c>
      <c r="Y761" s="241">
        <v>2.9</v>
      </c>
      <c r="Z761" s="235" t="str">
        <f t="shared" si="33"/>
        <v>Monday</v>
      </c>
      <c r="AA761" s="235" t="str">
        <f t="shared" si="34"/>
        <v>March</v>
      </c>
      <c r="AB761" s="235" t="s">
        <v>216</v>
      </c>
      <c r="AC761" s="242">
        <f t="shared" si="35"/>
        <v>7.3749999999999991</v>
      </c>
      <c r="AD761" s="235">
        <f>VLOOKUP(A761,'[5]Daily LDZ Demand'!$A$5:$B$4752,2,FALSE)</f>
        <v>7.6109999999999998</v>
      </c>
    </row>
    <row r="762" spans="1:30" s="235" customFormat="1" x14ac:dyDescent="0.35">
      <c r="A762" s="240">
        <v>45741</v>
      </c>
      <c r="B762" s="241">
        <v>1.7</v>
      </c>
      <c r="C762" s="241">
        <v>2.5</v>
      </c>
      <c r="D762" s="241">
        <v>5.3</v>
      </c>
      <c r="E762" s="241">
        <v>8.8000000000000007</v>
      </c>
      <c r="F762" s="241">
        <v>11.1</v>
      </c>
      <c r="G762" s="241">
        <v>12.7</v>
      </c>
      <c r="H762" s="241">
        <v>12.6</v>
      </c>
      <c r="I762" s="241">
        <v>12.8</v>
      </c>
      <c r="J762" s="241">
        <v>13.6</v>
      </c>
      <c r="K762" s="241">
        <v>14.3</v>
      </c>
      <c r="L762" s="241">
        <v>15</v>
      </c>
      <c r="M762" s="241">
        <v>13.8</v>
      </c>
      <c r="N762" s="241">
        <v>12.6</v>
      </c>
      <c r="O762" s="241">
        <v>12</v>
      </c>
      <c r="P762" s="241">
        <v>11.5</v>
      </c>
      <c r="Q762" s="241">
        <v>10.5</v>
      </c>
      <c r="R762" s="241">
        <v>8.1</v>
      </c>
      <c r="S762" s="241">
        <v>8.3000000000000007</v>
      </c>
      <c r="T762" s="241">
        <v>8.1</v>
      </c>
      <c r="U762" s="241">
        <v>7.8</v>
      </c>
      <c r="V762" s="241">
        <v>7</v>
      </c>
      <c r="W762" s="241">
        <v>5.4</v>
      </c>
      <c r="X762" s="241">
        <v>4.2</v>
      </c>
      <c r="Y762" s="241">
        <v>5.4</v>
      </c>
      <c r="Z762" s="235" t="str">
        <f t="shared" si="33"/>
        <v>Tuesday</v>
      </c>
      <c r="AA762" s="235" t="str">
        <f t="shared" si="34"/>
        <v>March</v>
      </c>
      <c r="AB762" s="235" t="s">
        <v>216</v>
      </c>
      <c r="AC762" s="242">
        <f t="shared" si="35"/>
        <v>9.3791666666666664</v>
      </c>
      <c r="AD762" s="235">
        <f>VLOOKUP(A762,'[5]Daily LDZ Demand'!$A$5:$B$4752,2,FALSE)</f>
        <v>6.9219999999999997</v>
      </c>
    </row>
    <row r="763" spans="1:30" s="235" customFormat="1" x14ac:dyDescent="0.35">
      <c r="A763" s="240">
        <v>45742</v>
      </c>
      <c r="B763" s="241">
        <v>5.2</v>
      </c>
      <c r="C763" s="241">
        <v>5.9</v>
      </c>
      <c r="D763" s="241">
        <v>7.3</v>
      </c>
      <c r="E763" s="241">
        <v>9.8000000000000007</v>
      </c>
      <c r="F763" s="241">
        <v>12.9</v>
      </c>
      <c r="G763" s="241">
        <v>14.1</v>
      </c>
      <c r="H763" s="241">
        <v>14.3</v>
      </c>
      <c r="I763" s="241">
        <v>14.9</v>
      </c>
      <c r="J763" s="241">
        <v>15.4</v>
      </c>
      <c r="K763" s="241">
        <v>15.7</v>
      </c>
      <c r="L763" s="241">
        <v>15.9</v>
      </c>
      <c r="M763" s="241">
        <v>13.4</v>
      </c>
      <c r="N763" s="241">
        <v>11.4</v>
      </c>
      <c r="O763" s="241">
        <v>10.200000000000001</v>
      </c>
      <c r="P763" s="241">
        <v>10.200000000000001</v>
      </c>
      <c r="Q763" s="241">
        <v>8.4</v>
      </c>
      <c r="R763" s="241">
        <v>7.9</v>
      </c>
      <c r="S763" s="241">
        <v>7.6</v>
      </c>
      <c r="T763" s="241">
        <v>7.5</v>
      </c>
      <c r="U763" s="241">
        <v>5.5</v>
      </c>
      <c r="V763" s="241">
        <v>4.0999999999999996</v>
      </c>
      <c r="W763" s="241">
        <v>3.1</v>
      </c>
      <c r="X763" s="241">
        <v>3.5</v>
      </c>
      <c r="Y763" s="241">
        <v>4.8</v>
      </c>
      <c r="Z763" s="235" t="str">
        <f t="shared" si="33"/>
        <v>Wednesday</v>
      </c>
      <c r="AA763" s="235" t="str">
        <f t="shared" si="34"/>
        <v>March</v>
      </c>
      <c r="AB763" s="235" t="s">
        <v>216</v>
      </c>
      <c r="AC763" s="242">
        <f t="shared" si="35"/>
        <v>9.5416666666666661</v>
      </c>
      <c r="AD763" s="235">
        <f>VLOOKUP(A763,'[5]Daily LDZ Demand'!$A$5:$B$4752,2,FALSE)</f>
        <v>6.165</v>
      </c>
    </row>
    <row r="764" spans="1:30" s="235" customFormat="1" x14ac:dyDescent="0.35">
      <c r="A764" s="240">
        <v>45743</v>
      </c>
      <c r="B764" s="241">
        <v>5.7</v>
      </c>
      <c r="C764" s="241">
        <v>6.3</v>
      </c>
      <c r="D764" s="241">
        <v>7.5</v>
      </c>
      <c r="E764" s="241">
        <v>9</v>
      </c>
      <c r="F764" s="241">
        <v>9.4</v>
      </c>
      <c r="G764" s="241">
        <v>9.8000000000000007</v>
      </c>
      <c r="H764" s="241">
        <v>10</v>
      </c>
      <c r="I764" s="241">
        <v>10.6</v>
      </c>
      <c r="J764" s="241">
        <v>10.8</v>
      </c>
      <c r="K764" s="241">
        <v>10.9</v>
      </c>
      <c r="L764" s="241">
        <v>10.9</v>
      </c>
      <c r="M764" s="241">
        <v>10.5</v>
      </c>
      <c r="N764" s="241">
        <v>9.7000000000000011</v>
      </c>
      <c r="O764" s="241">
        <v>9.3000000000000007</v>
      </c>
      <c r="P764" s="241">
        <v>8.1999999999999993</v>
      </c>
      <c r="Q764" s="241">
        <v>9.4</v>
      </c>
      <c r="R764" s="241">
        <v>9.8000000000000007</v>
      </c>
      <c r="S764" s="241">
        <v>9.7000000000000011</v>
      </c>
      <c r="T764" s="241">
        <v>10</v>
      </c>
      <c r="U764" s="241">
        <v>10</v>
      </c>
      <c r="V764" s="241">
        <v>10.200000000000001</v>
      </c>
      <c r="W764" s="241">
        <v>9.6</v>
      </c>
      <c r="X764" s="241">
        <v>10.1</v>
      </c>
      <c r="Y764" s="241">
        <v>10</v>
      </c>
      <c r="Z764" s="235" t="str">
        <f t="shared" si="33"/>
        <v>Thursday</v>
      </c>
      <c r="AA764" s="235" t="str">
        <f t="shared" si="34"/>
        <v>March</v>
      </c>
      <c r="AB764" s="235" t="s">
        <v>216</v>
      </c>
      <c r="AC764" s="242">
        <f t="shared" si="35"/>
        <v>9.4749999999999996</v>
      </c>
      <c r="AD764" s="235">
        <f>VLOOKUP(A764,'[5]Daily LDZ Demand'!$A$5:$B$4752,2,FALSE)</f>
        <v>7.4219999999999997</v>
      </c>
    </row>
    <row r="765" spans="1:30" s="235" customFormat="1" x14ac:dyDescent="0.35">
      <c r="A765" s="240">
        <v>45744</v>
      </c>
      <c r="B765" s="241">
        <v>10.1</v>
      </c>
      <c r="C765" s="241">
        <v>9.2000000000000011</v>
      </c>
      <c r="D765" s="241">
        <v>9</v>
      </c>
      <c r="E765" s="241">
        <v>10.1</v>
      </c>
      <c r="F765" s="241">
        <v>11.3</v>
      </c>
      <c r="G765" s="241">
        <v>10.6</v>
      </c>
      <c r="H765" s="241">
        <v>11</v>
      </c>
      <c r="I765" s="241">
        <v>11.9</v>
      </c>
      <c r="J765" s="241">
        <v>11.8</v>
      </c>
      <c r="K765" s="241">
        <v>11.7</v>
      </c>
      <c r="L765" s="241">
        <v>10.8</v>
      </c>
      <c r="M765" s="241">
        <v>10.200000000000001</v>
      </c>
      <c r="N765" s="241">
        <v>9.2000000000000011</v>
      </c>
      <c r="O765" s="241">
        <v>8.3000000000000007</v>
      </c>
      <c r="P765" s="241">
        <v>7.1</v>
      </c>
      <c r="Q765" s="241">
        <v>6</v>
      </c>
      <c r="R765" s="241">
        <v>4.7</v>
      </c>
      <c r="S765" s="241">
        <v>5.4</v>
      </c>
      <c r="T765" s="241">
        <v>2.9</v>
      </c>
      <c r="U765" s="241">
        <v>3.8</v>
      </c>
      <c r="V765" s="241">
        <v>3.9</v>
      </c>
      <c r="W765" s="241">
        <v>1.5</v>
      </c>
      <c r="X765" s="241">
        <v>0.1</v>
      </c>
      <c r="Y765" s="241">
        <v>-0.6</v>
      </c>
      <c r="Z765" s="235" t="str">
        <f t="shared" si="33"/>
        <v>Friday</v>
      </c>
      <c r="AA765" s="235" t="str">
        <f t="shared" si="34"/>
        <v>March</v>
      </c>
      <c r="AB765" s="235" t="s">
        <v>216</v>
      </c>
      <c r="AC765" s="242">
        <f t="shared" si="35"/>
        <v>7.5000000000000009</v>
      </c>
      <c r="AD765" s="235">
        <f>VLOOKUP(A765,'[5]Daily LDZ Demand'!$A$5:$B$4752,2,FALSE)</f>
        <v>7.26</v>
      </c>
    </row>
    <row r="766" spans="1:30" s="235" customFormat="1" x14ac:dyDescent="0.35">
      <c r="A766" s="240">
        <v>45747</v>
      </c>
      <c r="B766" s="241">
        <v>0.7</v>
      </c>
      <c r="C766" s="241">
        <v>0.4</v>
      </c>
      <c r="D766" s="241">
        <v>1.1000000000000001</v>
      </c>
      <c r="E766" s="241">
        <v>4.0999999999999996</v>
      </c>
      <c r="F766" s="241">
        <v>7.6</v>
      </c>
      <c r="G766" s="241">
        <v>11.9</v>
      </c>
      <c r="H766" s="241">
        <v>13.9</v>
      </c>
      <c r="I766" s="241">
        <v>14.7</v>
      </c>
      <c r="J766" s="241">
        <v>15.9</v>
      </c>
      <c r="K766" s="241">
        <v>16.100000000000001</v>
      </c>
      <c r="L766" s="241">
        <v>16.399999999999999</v>
      </c>
      <c r="M766" s="241">
        <v>16.100000000000001</v>
      </c>
      <c r="N766" s="241">
        <v>15.2</v>
      </c>
      <c r="O766" s="241">
        <v>13.7</v>
      </c>
      <c r="P766" s="241">
        <v>11.6</v>
      </c>
      <c r="Q766" s="241">
        <v>9.2000000000000011</v>
      </c>
      <c r="R766" s="241">
        <v>7.9</v>
      </c>
      <c r="S766" s="241">
        <v>6.9</v>
      </c>
      <c r="T766" s="241">
        <v>7.1</v>
      </c>
      <c r="U766" s="241">
        <v>6.3</v>
      </c>
      <c r="V766" s="241">
        <v>5</v>
      </c>
      <c r="W766" s="241">
        <v>4.2</v>
      </c>
      <c r="X766" s="241">
        <v>4</v>
      </c>
      <c r="Y766" s="241">
        <v>4</v>
      </c>
      <c r="Z766" s="235" t="str">
        <f t="shared" si="33"/>
        <v>Monday</v>
      </c>
      <c r="AA766" s="235" t="str">
        <f t="shared" si="34"/>
        <v>March</v>
      </c>
      <c r="AB766" s="235" t="s">
        <v>216</v>
      </c>
      <c r="AC766" s="242">
        <f t="shared" si="35"/>
        <v>8.9166666666666661</v>
      </c>
      <c r="AD766" s="235">
        <f>VLOOKUP(A766,'[5]Daily LDZ Demand'!$A$5:$B$4752,2,FALSE)</f>
        <v>6.1059999999999999</v>
      </c>
    </row>
  </sheetData>
  <autoFilter ref="A4:AD766" xr:uid="{0B81F9F6-DF45-422B-818E-46F1AD91ADC3}"/>
  <mergeCells count="7">
    <mergeCell ref="AQ3:AR3"/>
    <mergeCell ref="B3:Y3"/>
    <mergeCell ref="AG3:AH3"/>
    <mergeCell ref="AI3:AJ3"/>
    <mergeCell ref="AK3:AL3"/>
    <mergeCell ref="AM3:AN3"/>
    <mergeCell ref="AO3:AP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0A1C-4382-4628-A4C5-FE22AE5F1A6C}">
  <sheetPr>
    <tabColor rgb="FF00B050"/>
  </sheetPr>
  <dimension ref="A1:J373"/>
  <sheetViews>
    <sheetView topLeftCell="A96" workbookViewId="0">
      <selection activeCell="H133" sqref="H133"/>
    </sheetView>
  </sheetViews>
  <sheetFormatPr defaultRowHeight="14.5" x14ac:dyDescent="0.35"/>
  <cols>
    <col min="1" max="1" width="11.453125" bestFit="1" customWidth="1"/>
    <col min="6" max="6" width="6.08984375" customWidth="1"/>
    <col min="7" max="7" width="27.90625" bestFit="1" customWidth="1"/>
    <col min="8" max="8" width="27.54296875" bestFit="1" customWidth="1"/>
  </cols>
  <sheetData>
    <row r="1" spans="1:10" x14ac:dyDescent="0.35">
      <c r="A1" s="22" t="s">
        <v>24</v>
      </c>
      <c r="B1" s="24" t="s">
        <v>21</v>
      </c>
      <c r="C1" s="24" t="s">
        <v>22</v>
      </c>
      <c r="D1" s="24" t="s">
        <v>23</v>
      </c>
      <c r="F1" s="25"/>
      <c r="G1" s="26" t="s">
        <v>25</v>
      </c>
      <c r="H1" t="s">
        <v>114</v>
      </c>
    </row>
    <row r="2" spans="1:10" x14ac:dyDescent="0.35">
      <c r="A2" s="23">
        <v>45536</v>
      </c>
      <c r="B2">
        <v>14.47</v>
      </c>
      <c r="C2">
        <v>14.63</v>
      </c>
      <c r="D2">
        <v>14.8</v>
      </c>
      <c r="F2" s="27" t="s">
        <v>21</v>
      </c>
      <c r="G2" s="196">
        <v>45661</v>
      </c>
      <c r="H2" s="129">
        <v>14.45</v>
      </c>
      <c r="J2" t="s">
        <v>222</v>
      </c>
    </row>
    <row r="3" spans="1:10" x14ac:dyDescent="0.35">
      <c r="A3" s="23">
        <v>45537</v>
      </c>
      <c r="B3">
        <v>14.59</v>
      </c>
      <c r="C3">
        <v>14.64</v>
      </c>
      <c r="D3">
        <v>14.81</v>
      </c>
      <c r="F3" s="27" t="s">
        <v>22</v>
      </c>
      <c r="G3" s="196">
        <v>45667</v>
      </c>
      <c r="H3" s="129">
        <v>3.2</v>
      </c>
    </row>
    <row r="4" spans="1:10" x14ac:dyDescent="0.35">
      <c r="A4" s="23">
        <v>45538</v>
      </c>
      <c r="B4">
        <v>14.38</v>
      </c>
      <c r="C4">
        <v>14.47</v>
      </c>
      <c r="D4">
        <v>14.75</v>
      </c>
      <c r="F4" s="27" t="s">
        <v>23</v>
      </c>
      <c r="G4" s="196">
        <v>45667</v>
      </c>
      <c r="H4" s="129">
        <v>11.16</v>
      </c>
      <c r="J4" t="s">
        <v>223</v>
      </c>
    </row>
    <row r="5" spans="1:10" x14ac:dyDescent="0.35">
      <c r="A5" s="23">
        <v>45539</v>
      </c>
      <c r="B5">
        <v>14.11</v>
      </c>
      <c r="C5">
        <v>14.09</v>
      </c>
      <c r="D5">
        <v>14.36</v>
      </c>
      <c r="G5" s="129"/>
      <c r="H5" s="129"/>
    </row>
    <row r="6" spans="1:10" x14ac:dyDescent="0.35">
      <c r="A6" s="23">
        <v>45540</v>
      </c>
      <c r="B6">
        <v>13.73</v>
      </c>
      <c r="C6">
        <v>14.18</v>
      </c>
      <c r="D6">
        <v>14.05</v>
      </c>
      <c r="G6" s="129" t="s">
        <v>115</v>
      </c>
      <c r="H6" s="129" t="s">
        <v>116</v>
      </c>
    </row>
    <row r="7" spans="1:10" x14ac:dyDescent="0.35">
      <c r="A7" s="23">
        <v>45541</v>
      </c>
      <c r="B7">
        <v>13.78</v>
      </c>
      <c r="C7">
        <v>15.04</v>
      </c>
      <c r="D7">
        <v>14.07</v>
      </c>
      <c r="F7" s="27" t="s">
        <v>21</v>
      </c>
      <c r="G7" s="196">
        <v>45665</v>
      </c>
      <c r="H7" s="129">
        <v>16.22</v>
      </c>
    </row>
    <row r="8" spans="1:10" x14ac:dyDescent="0.35">
      <c r="A8" s="23">
        <v>45542</v>
      </c>
      <c r="B8">
        <v>13.96</v>
      </c>
      <c r="C8">
        <v>14.94</v>
      </c>
      <c r="D8">
        <v>14.23</v>
      </c>
      <c r="F8" s="27" t="s">
        <v>22</v>
      </c>
      <c r="G8" s="196">
        <v>45667</v>
      </c>
      <c r="H8" s="129">
        <v>3.2</v>
      </c>
    </row>
    <row r="9" spans="1:10" x14ac:dyDescent="0.35">
      <c r="A9" s="23">
        <v>45543</v>
      </c>
      <c r="B9">
        <v>13.99</v>
      </c>
      <c r="C9">
        <v>14.46</v>
      </c>
      <c r="D9">
        <v>14.08</v>
      </c>
      <c r="F9" s="27" t="s">
        <v>23</v>
      </c>
      <c r="G9" s="196">
        <v>45665</v>
      </c>
      <c r="H9" s="129">
        <v>13.27</v>
      </c>
    </row>
    <row r="10" spans="1:10" x14ac:dyDescent="0.35">
      <c r="A10" s="23">
        <v>45544</v>
      </c>
      <c r="B10">
        <v>13.73</v>
      </c>
      <c r="C10">
        <v>14.01</v>
      </c>
      <c r="D10">
        <v>14.13</v>
      </c>
    </row>
    <row r="11" spans="1:10" x14ac:dyDescent="0.35">
      <c r="A11" s="23">
        <v>45545</v>
      </c>
      <c r="B11">
        <v>13.61</v>
      </c>
      <c r="C11">
        <v>13.52</v>
      </c>
      <c r="D11">
        <v>13.79</v>
      </c>
    </row>
    <row r="12" spans="1:10" x14ac:dyDescent="0.35">
      <c r="A12" s="23">
        <v>45546</v>
      </c>
      <c r="B12">
        <v>13.04</v>
      </c>
      <c r="C12">
        <v>12.08</v>
      </c>
      <c r="D12">
        <v>12.93</v>
      </c>
    </row>
    <row r="13" spans="1:10" x14ac:dyDescent="0.35">
      <c r="A13" s="23">
        <v>45547</v>
      </c>
      <c r="B13">
        <v>12.18</v>
      </c>
      <c r="C13">
        <v>11.58</v>
      </c>
      <c r="D13">
        <v>12.13</v>
      </c>
    </row>
    <row r="14" spans="1:10" x14ac:dyDescent="0.35">
      <c r="A14" s="23">
        <v>45548</v>
      </c>
      <c r="B14">
        <v>12.33</v>
      </c>
      <c r="C14">
        <v>11.85</v>
      </c>
      <c r="D14">
        <v>12.3</v>
      </c>
    </row>
    <row r="15" spans="1:10" x14ac:dyDescent="0.35">
      <c r="A15" s="23">
        <v>45549</v>
      </c>
      <c r="B15">
        <v>12.79</v>
      </c>
      <c r="C15">
        <v>13.41</v>
      </c>
      <c r="D15">
        <v>13.47</v>
      </c>
    </row>
    <row r="16" spans="1:10" x14ac:dyDescent="0.35">
      <c r="A16" s="23">
        <v>45550</v>
      </c>
      <c r="B16">
        <v>13.46</v>
      </c>
      <c r="C16">
        <v>12.85</v>
      </c>
      <c r="D16">
        <v>13.9</v>
      </c>
    </row>
    <row r="17" spans="1:4" x14ac:dyDescent="0.35">
      <c r="A17" s="23">
        <v>45551</v>
      </c>
      <c r="B17">
        <v>13.79</v>
      </c>
      <c r="C17">
        <v>13.42</v>
      </c>
      <c r="D17">
        <v>14.11</v>
      </c>
    </row>
    <row r="18" spans="1:4" x14ac:dyDescent="0.35">
      <c r="A18" s="23">
        <v>45552</v>
      </c>
      <c r="B18">
        <v>13.66</v>
      </c>
      <c r="C18">
        <v>13.59</v>
      </c>
      <c r="D18">
        <v>14.04</v>
      </c>
    </row>
    <row r="19" spans="1:4" x14ac:dyDescent="0.35">
      <c r="A19" s="23">
        <v>45553</v>
      </c>
      <c r="B19">
        <v>13.96</v>
      </c>
      <c r="C19">
        <v>13.82</v>
      </c>
      <c r="D19">
        <v>14.26</v>
      </c>
    </row>
    <row r="20" spans="1:4" x14ac:dyDescent="0.35">
      <c r="A20" s="23">
        <v>45554</v>
      </c>
      <c r="B20">
        <v>14.25</v>
      </c>
      <c r="C20">
        <v>14</v>
      </c>
      <c r="D20">
        <v>14.33</v>
      </c>
    </row>
    <row r="21" spans="1:4" x14ac:dyDescent="0.35">
      <c r="A21" s="23">
        <v>45555</v>
      </c>
      <c r="B21">
        <v>14.07</v>
      </c>
      <c r="C21">
        <v>13.99</v>
      </c>
      <c r="D21">
        <v>14.21</v>
      </c>
    </row>
    <row r="22" spans="1:4" x14ac:dyDescent="0.35">
      <c r="A22" s="23">
        <v>45556</v>
      </c>
      <c r="B22">
        <v>14.13</v>
      </c>
      <c r="C22">
        <v>14.28</v>
      </c>
      <c r="D22">
        <v>14.41</v>
      </c>
    </row>
    <row r="23" spans="1:4" x14ac:dyDescent="0.35">
      <c r="A23" s="23">
        <v>45557</v>
      </c>
      <c r="B23">
        <v>14.05</v>
      </c>
      <c r="C23">
        <v>13.67</v>
      </c>
      <c r="D23">
        <v>14.22</v>
      </c>
    </row>
    <row r="24" spans="1:4" x14ac:dyDescent="0.35">
      <c r="A24" s="23">
        <v>45558</v>
      </c>
      <c r="B24">
        <v>13.72</v>
      </c>
      <c r="C24">
        <v>13.53</v>
      </c>
      <c r="D24">
        <v>13.95</v>
      </c>
    </row>
    <row r="25" spans="1:4" x14ac:dyDescent="0.35">
      <c r="A25" s="23">
        <v>45559</v>
      </c>
      <c r="B25">
        <v>13.49</v>
      </c>
      <c r="C25">
        <v>12.86</v>
      </c>
      <c r="D25">
        <v>13.58</v>
      </c>
    </row>
    <row r="26" spans="1:4" x14ac:dyDescent="0.35">
      <c r="A26" s="23">
        <v>45560</v>
      </c>
      <c r="B26">
        <v>13.42</v>
      </c>
      <c r="C26">
        <v>11.91</v>
      </c>
      <c r="D26">
        <v>13.14</v>
      </c>
    </row>
    <row r="27" spans="1:4" x14ac:dyDescent="0.35">
      <c r="A27" s="23">
        <v>45561</v>
      </c>
      <c r="B27">
        <v>13.31</v>
      </c>
      <c r="C27">
        <v>11.79</v>
      </c>
      <c r="D27">
        <v>13.01</v>
      </c>
    </row>
    <row r="28" spans="1:4" x14ac:dyDescent="0.35">
      <c r="A28" s="23">
        <v>45562</v>
      </c>
      <c r="B28">
        <v>11.97</v>
      </c>
      <c r="C28">
        <v>10.89</v>
      </c>
      <c r="D28">
        <v>12</v>
      </c>
    </row>
    <row r="29" spans="1:4" x14ac:dyDescent="0.35">
      <c r="A29" s="23">
        <v>45563</v>
      </c>
      <c r="B29">
        <v>12.02</v>
      </c>
      <c r="C29">
        <v>10.62</v>
      </c>
      <c r="D29">
        <v>11.73</v>
      </c>
    </row>
    <row r="30" spans="1:4" x14ac:dyDescent="0.35">
      <c r="A30" s="23">
        <v>45564</v>
      </c>
      <c r="B30">
        <v>11.62</v>
      </c>
      <c r="C30">
        <v>10.199999999999999</v>
      </c>
      <c r="D30">
        <v>11.22</v>
      </c>
    </row>
    <row r="31" spans="1:4" x14ac:dyDescent="0.35">
      <c r="A31" s="23">
        <v>45565</v>
      </c>
      <c r="B31">
        <v>12.17</v>
      </c>
      <c r="C31">
        <v>10.62</v>
      </c>
      <c r="D31">
        <v>11.84</v>
      </c>
    </row>
    <row r="32" spans="1:4" x14ac:dyDescent="0.35">
      <c r="A32" s="23">
        <v>45566</v>
      </c>
      <c r="B32">
        <v>12.44</v>
      </c>
      <c r="C32">
        <v>11.05</v>
      </c>
      <c r="D32">
        <v>12.27</v>
      </c>
    </row>
    <row r="33" spans="1:4" x14ac:dyDescent="0.35">
      <c r="A33" s="23">
        <v>45567</v>
      </c>
      <c r="B33">
        <v>12.51</v>
      </c>
      <c r="C33">
        <v>11.71</v>
      </c>
      <c r="D33">
        <v>12.12</v>
      </c>
    </row>
    <row r="34" spans="1:4" x14ac:dyDescent="0.35">
      <c r="A34" s="23">
        <v>45568</v>
      </c>
      <c r="B34">
        <v>12.32</v>
      </c>
      <c r="C34">
        <v>11.42</v>
      </c>
      <c r="D34">
        <v>12.16</v>
      </c>
    </row>
    <row r="35" spans="1:4" x14ac:dyDescent="0.35">
      <c r="A35" s="23">
        <v>45569</v>
      </c>
      <c r="B35">
        <v>11.69</v>
      </c>
      <c r="C35">
        <v>11.17</v>
      </c>
      <c r="D35">
        <v>11.88</v>
      </c>
    </row>
    <row r="36" spans="1:4" x14ac:dyDescent="0.35">
      <c r="A36" s="23">
        <v>45570</v>
      </c>
      <c r="B36">
        <v>11.93</v>
      </c>
      <c r="C36">
        <v>11.45</v>
      </c>
      <c r="D36">
        <v>12.14</v>
      </c>
    </row>
    <row r="37" spans="1:4" x14ac:dyDescent="0.35">
      <c r="A37" s="23">
        <v>45571</v>
      </c>
      <c r="B37">
        <v>12.23</v>
      </c>
      <c r="C37">
        <v>11.5</v>
      </c>
      <c r="D37">
        <v>12.01</v>
      </c>
    </row>
    <row r="38" spans="1:4" x14ac:dyDescent="0.35">
      <c r="A38" s="23">
        <v>45572</v>
      </c>
      <c r="B38">
        <v>13.2</v>
      </c>
      <c r="C38">
        <v>12.35</v>
      </c>
      <c r="D38">
        <v>13.06</v>
      </c>
    </row>
    <row r="39" spans="1:4" x14ac:dyDescent="0.35">
      <c r="A39" s="23">
        <v>45573</v>
      </c>
      <c r="B39">
        <v>12.73</v>
      </c>
      <c r="C39">
        <v>12.35</v>
      </c>
      <c r="D39">
        <v>12.62</v>
      </c>
    </row>
    <row r="40" spans="1:4" x14ac:dyDescent="0.35">
      <c r="A40" s="23">
        <v>45574</v>
      </c>
      <c r="B40">
        <v>12.79</v>
      </c>
      <c r="C40">
        <v>11.47</v>
      </c>
      <c r="D40">
        <v>12.52</v>
      </c>
    </row>
    <row r="41" spans="1:4" x14ac:dyDescent="0.35">
      <c r="A41" s="23">
        <v>45575</v>
      </c>
      <c r="B41">
        <v>11.76</v>
      </c>
      <c r="C41">
        <v>9.57</v>
      </c>
      <c r="D41">
        <v>11.08</v>
      </c>
    </row>
    <row r="42" spans="1:4" x14ac:dyDescent="0.35">
      <c r="A42" s="23">
        <v>45576</v>
      </c>
      <c r="B42">
        <v>10.66</v>
      </c>
      <c r="C42">
        <v>9.1199999999999992</v>
      </c>
      <c r="D42">
        <v>9.99</v>
      </c>
    </row>
    <row r="43" spans="1:4" x14ac:dyDescent="0.35">
      <c r="A43" s="23">
        <v>45577</v>
      </c>
      <c r="B43">
        <v>10.72</v>
      </c>
      <c r="C43">
        <v>8.4700000000000006</v>
      </c>
      <c r="D43">
        <v>10.16</v>
      </c>
    </row>
    <row r="44" spans="1:4" x14ac:dyDescent="0.35">
      <c r="A44" s="23">
        <v>45578</v>
      </c>
      <c r="B44">
        <v>9.68</v>
      </c>
      <c r="C44">
        <v>8.36</v>
      </c>
      <c r="D44">
        <v>9.11</v>
      </c>
    </row>
    <row r="45" spans="1:4" x14ac:dyDescent="0.35">
      <c r="A45" s="23">
        <v>45579</v>
      </c>
      <c r="B45">
        <v>10.54</v>
      </c>
      <c r="C45">
        <v>9.17</v>
      </c>
      <c r="D45">
        <v>9.2100000000000009</v>
      </c>
    </row>
    <row r="46" spans="1:4" x14ac:dyDescent="0.35">
      <c r="A46" s="23">
        <v>45580</v>
      </c>
      <c r="B46">
        <v>12.02</v>
      </c>
      <c r="C46">
        <v>10.4</v>
      </c>
      <c r="D46">
        <v>10.74</v>
      </c>
    </row>
    <row r="47" spans="1:4" x14ac:dyDescent="0.35">
      <c r="A47" s="23">
        <v>45581</v>
      </c>
      <c r="B47">
        <v>13.1</v>
      </c>
      <c r="C47">
        <v>11.85</v>
      </c>
      <c r="D47">
        <v>11.85</v>
      </c>
    </row>
    <row r="48" spans="1:4" x14ac:dyDescent="0.35">
      <c r="A48" s="23">
        <v>45582</v>
      </c>
      <c r="B48">
        <v>12.86</v>
      </c>
      <c r="C48">
        <v>12.4</v>
      </c>
      <c r="D48">
        <v>12.65</v>
      </c>
    </row>
    <row r="49" spans="1:4" x14ac:dyDescent="0.35">
      <c r="A49" s="23">
        <v>45583</v>
      </c>
      <c r="B49">
        <v>12.22</v>
      </c>
      <c r="C49">
        <v>11.63</v>
      </c>
      <c r="D49">
        <v>12.45</v>
      </c>
    </row>
    <row r="50" spans="1:4" x14ac:dyDescent="0.35">
      <c r="A50" s="23">
        <v>45584</v>
      </c>
      <c r="B50">
        <v>12.46</v>
      </c>
      <c r="C50">
        <v>11.73</v>
      </c>
      <c r="D50">
        <v>12.26</v>
      </c>
    </row>
    <row r="51" spans="1:4" x14ac:dyDescent="0.35">
      <c r="A51" s="23">
        <v>45585</v>
      </c>
      <c r="B51">
        <v>12.38</v>
      </c>
      <c r="C51">
        <v>11.81</v>
      </c>
      <c r="D51">
        <v>12.33</v>
      </c>
    </row>
    <row r="52" spans="1:4" x14ac:dyDescent="0.35">
      <c r="A52" s="23">
        <v>45586</v>
      </c>
      <c r="B52">
        <v>11.74</v>
      </c>
      <c r="C52">
        <v>11.38</v>
      </c>
      <c r="D52">
        <v>11.97</v>
      </c>
    </row>
    <row r="53" spans="1:4" x14ac:dyDescent="0.35">
      <c r="A53" s="23">
        <v>45587</v>
      </c>
      <c r="B53">
        <v>11.78</v>
      </c>
      <c r="C53">
        <v>11.06</v>
      </c>
      <c r="D53">
        <v>12.19</v>
      </c>
    </row>
    <row r="54" spans="1:4" x14ac:dyDescent="0.35">
      <c r="A54" s="23">
        <v>45588</v>
      </c>
      <c r="B54">
        <v>11.22</v>
      </c>
      <c r="C54">
        <v>10.75</v>
      </c>
      <c r="D54">
        <v>11.77</v>
      </c>
    </row>
    <row r="55" spans="1:4" x14ac:dyDescent="0.35">
      <c r="A55" s="23">
        <v>45589</v>
      </c>
      <c r="B55">
        <v>11.41</v>
      </c>
      <c r="C55">
        <v>11.07</v>
      </c>
      <c r="D55">
        <v>11.36</v>
      </c>
    </row>
    <row r="56" spans="1:4" x14ac:dyDescent="0.35">
      <c r="A56" s="23">
        <v>45590</v>
      </c>
      <c r="B56">
        <v>11.83</v>
      </c>
      <c r="C56">
        <v>11.49</v>
      </c>
      <c r="D56">
        <v>11.91</v>
      </c>
    </row>
    <row r="57" spans="1:4" x14ac:dyDescent="0.35">
      <c r="A57" s="23">
        <v>45591</v>
      </c>
      <c r="B57">
        <v>11.28</v>
      </c>
      <c r="C57">
        <v>10.6</v>
      </c>
      <c r="D57">
        <v>11.53</v>
      </c>
    </row>
    <row r="58" spans="1:4" x14ac:dyDescent="0.35">
      <c r="A58" s="23">
        <v>45592</v>
      </c>
      <c r="B58">
        <v>10.98</v>
      </c>
      <c r="C58">
        <v>9.68</v>
      </c>
      <c r="D58">
        <v>10.89</v>
      </c>
    </row>
    <row r="59" spans="1:4" x14ac:dyDescent="0.35">
      <c r="A59" s="23">
        <v>45593</v>
      </c>
      <c r="B59">
        <v>11.17</v>
      </c>
      <c r="C59">
        <v>10.84</v>
      </c>
      <c r="D59">
        <v>11.12</v>
      </c>
    </row>
    <row r="60" spans="1:4" x14ac:dyDescent="0.35">
      <c r="A60" s="23">
        <v>45594</v>
      </c>
      <c r="B60">
        <v>11.52</v>
      </c>
      <c r="C60">
        <v>10.79</v>
      </c>
      <c r="D60">
        <v>11.65</v>
      </c>
    </row>
    <row r="61" spans="1:4" x14ac:dyDescent="0.35">
      <c r="A61" s="23">
        <v>45595</v>
      </c>
      <c r="B61">
        <v>11.13</v>
      </c>
      <c r="C61">
        <v>10.210000000000001</v>
      </c>
      <c r="D61">
        <v>11.33</v>
      </c>
    </row>
    <row r="62" spans="1:4" x14ac:dyDescent="0.35">
      <c r="A62" s="23">
        <v>45596</v>
      </c>
      <c r="B62">
        <v>10.68</v>
      </c>
      <c r="C62">
        <v>9.85</v>
      </c>
      <c r="D62">
        <v>11.06</v>
      </c>
    </row>
    <row r="63" spans="1:4" x14ac:dyDescent="0.35">
      <c r="A63" s="23">
        <v>45597</v>
      </c>
      <c r="B63">
        <v>10.43</v>
      </c>
      <c r="C63">
        <v>9.69</v>
      </c>
      <c r="D63">
        <v>10.6</v>
      </c>
    </row>
    <row r="64" spans="1:4" x14ac:dyDescent="0.35">
      <c r="A64" s="23">
        <v>45598</v>
      </c>
      <c r="B64">
        <v>10.050000000000001</v>
      </c>
      <c r="C64">
        <v>9.9</v>
      </c>
      <c r="D64">
        <v>10.029999999999999</v>
      </c>
    </row>
    <row r="65" spans="1:4" x14ac:dyDescent="0.35">
      <c r="A65" s="23">
        <v>45599</v>
      </c>
      <c r="B65">
        <v>9.64</v>
      </c>
      <c r="C65">
        <v>9.2200000000000006</v>
      </c>
      <c r="D65">
        <v>9.7899999999999991</v>
      </c>
    </row>
    <row r="66" spans="1:4" x14ac:dyDescent="0.35">
      <c r="A66" s="23">
        <v>45600</v>
      </c>
      <c r="B66">
        <v>9.51</v>
      </c>
      <c r="C66">
        <v>8.92</v>
      </c>
      <c r="D66">
        <v>9.4600000000000009</v>
      </c>
    </row>
    <row r="67" spans="1:4" x14ac:dyDescent="0.35">
      <c r="A67" s="23">
        <v>45601</v>
      </c>
      <c r="B67">
        <v>9.8800000000000008</v>
      </c>
      <c r="C67">
        <v>9.06</v>
      </c>
      <c r="D67">
        <v>9.51</v>
      </c>
    </row>
    <row r="68" spans="1:4" x14ac:dyDescent="0.35">
      <c r="A68" s="23">
        <v>45602</v>
      </c>
      <c r="B68">
        <v>10.01</v>
      </c>
      <c r="C68">
        <v>9.6199999999999992</v>
      </c>
      <c r="D68">
        <v>10.01</v>
      </c>
    </row>
    <row r="69" spans="1:4" x14ac:dyDescent="0.35">
      <c r="A69" s="23">
        <v>45603</v>
      </c>
      <c r="B69">
        <v>9.77</v>
      </c>
      <c r="C69">
        <v>8.7200000000000006</v>
      </c>
      <c r="D69">
        <v>9.58</v>
      </c>
    </row>
    <row r="70" spans="1:4" x14ac:dyDescent="0.35">
      <c r="A70" s="23">
        <v>45604</v>
      </c>
      <c r="B70">
        <v>8.6</v>
      </c>
      <c r="C70">
        <v>8.2100000000000009</v>
      </c>
      <c r="D70">
        <v>8.52</v>
      </c>
    </row>
    <row r="71" spans="1:4" x14ac:dyDescent="0.35">
      <c r="A71" s="23">
        <v>45605</v>
      </c>
      <c r="B71">
        <v>8.58</v>
      </c>
      <c r="C71">
        <v>7.12</v>
      </c>
      <c r="D71">
        <v>8.5</v>
      </c>
    </row>
    <row r="72" spans="1:4" x14ac:dyDescent="0.35">
      <c r="A72" s="23">
        <v>45606</v>
      </c>
      <c r="B72">
        <v>9.5</v>
      </c>
      <c r="C72">
        <v>8.02</v>
      </c>
      <c r="D72">
        <v>9.6999999999999993</v>
      </c>
    </row>
    <row r="73" spans="1:4" x14ac:dyDescent="0.35">
      <c r="A73" s="23">
        <v>45607</v>
      </c>
      <c r="B73">
        <v>8.86</v>
      </c>
      <c r="C73">
        <v>7.27</v>
      </c>
      <c r="D73">
        <v>9.26</v>
      </c>
    </row>
    <row r="74" spans="1:4" x14ac:dyDescent="0.35">
      <c r="A74" s="23">
        <v>45608</v>
      </c>
      <c r="B74">
        <v>7.85</v>
      </c>
      <c r="C74">
        <v>6.22</v>
      </c>
      <c r="D74">
        <v>8.17</v>
      </c>
    </row>
    <row r="75" spans="1:4" x14ac:dyDescent="0.35">
      <c r="A75" s="23">
        <v>45609</v>
      </c>
      <c r="B75">
        <v>7.86</v>
      </c>
      <c r="C75">
        <v>6.41</v>
      </c>
      <c r="D75">
        <v>8.31</v>
      </c>
    </row>
    <row r="76" spans="1:4" x14ac:dyDescent="0.35">
      <c r="A76" s="23">
        <v>45610</v>
      </c>
      <c r="B76">
        <v>7.58</v>
      </c>
      <c r="C76">
        <v>6.95</v>
      </c>
      <c r="D76">
        <v>8.4700000000000006</v>
      </c>
    </row>
    <row r="77" spans="1:4" x14ac:dyDescent="0.35">
      <c r="A77" s="23">
        <v>45611</v>
      </c>
      <c r="B77">
        <v>6.23</v>
      </c>
      <c r="C77">
        <v>7.09</v>
      </c>
      <c r="D77">
        <v>8.06</v>
      </c>
    </row>
    <row r="78" spans="1:4" x14ac:dyDescent="0.35">
      <c r="A78" s="23">
        <v>45612</v>
      </c>
      <c r="B78">
        <v>6.66</v>
      </c>
      <c r="C78">
        <v>7.07</v>
      </c>
      <c r="D78">
        <v>7.96</v>
      </c>
    </row>
    <row r="79" spans="1:4" x14ac:dyDescent="0.35">
      <c r="A79" s="23">
        <v>45613</v>
      </c>
      <c r="B79">
        <v>7.46</v>
      </c>
      <c r="C79">
        <v>6.3</v>
      </c>
      <c r="D79">
        <v>8.18</v>
      </c>
    </row>
    <row r="80" spans="1:4" x14ac:dyDescent="0.35">
      <c r="A80" s="23">
        <v>45614</v>
      </c>
      <c r="B80">
        <v>7.59</v>
      </c>
      <c r="C80">
        <v>4.37</v>
      </c>
      <c r="D80">
        <v>8.01</v>
      </c>
    </row>
    <row r="81" spans="1:4" x14ac:dyDescent="0.35">
      <c r="A81" s="23">
        <v>45615</v>
      </c>
      <c r="B81">
        <v>5.47</v>
      </c>
      <c r="C81">
        <v>2.83</v>
      </c>
      <c r="D81">
        <v>5.64</v>
      </c>
    </row>
    <row r="82" spans="1:4" x14ac:dyDescent="0.35">
      <c r="A82" s="23">
        <v>45616</v>
      </c>
      <c r="B82">
        <v>4.5199999999999996</v>
      </c>
      <c r="C82">
        <v>2.4500000000000002</v>
      </c>
      <c r="D82">
        <v>4.78</v>
      </c>
    </row>
    <row r="83" spans="1:4" x14ac:dyDescent="0.35">
      <c r="A83" s="23">
        <v>45617</v>
      </c>
      <c r="B83">
        <v>3</v>
      </c>
      <c r="C83">
        <v>1.45</v>
      </c>
      <c r="D83">
        <v>3.95</v>
      </c>
    </row>
    <row r="84" spans="1:4" x14ac:dyDescent="0.35">
      <c r="A84" s="23">
        <v>45618</v>
      </c>
      <c r="B84">
        <v>4.04</v>
      </c>
      <c r="C84">
        <v>2.0299999999999998</v>
      </c>
      <c r="D84">
        <v>4.6399999999999997</v>
      </c>
    </row>
    <row r="85" spans="1:4" x14ac:dyDescent="0.35">
      <c r="A85" s="23">
        <v>45619</v>
      </c>
      <c r="B85">
        <v>6.02</v>
      </c>
      <c r="C85">
        <v>4.9400000000000004</v>
      </c>
      <c r="D85">
        <v>6.97</v>
      </c>
    </row>
    <row r="86" spans="1:4" x14ac:dyDescent="0.35">
      <c r="A86" s="23">
        <v>45620</v>
      </c>
      <c r="B86">
        <v>7.87</v>
      </c>
      <c r="C86">
        <v>7.07</v>
      </c>
      <c r="D86">
        <v>7.8</v>
      </c>
    </row>
    <row r="87" spans="1:4" x14ac:dyDescent="0.35">
      <c r="A87" s="23">
        <v>45621</v>
      </c>
      <c r="B87">
        <v>8.1999999999999993</v>
      </c>
      <c r="C87">
        <v>6.54</v>
      </c>
      <c r="D87">
        <v>7.88</v>
      </c>
    </row>
    <row r="88" spans="1:4" x14ac:dyDescent="0.35">
      <c r="A88" s="23">
        <v>45622</v>
      </c>
      <c r="B88">
        <v>7.26</v>
      </c>
      <c r="C88">
        <v>5.41</v>
      </c>
      <c r="D88">
        <v>7.64</v>
      </c>
    </row>
    <row r="89" spans="1:4" x14ac:dyDescent="0.35">
      <c r="A89" s="23">
        <v>45623</v>
      </c>
      <c r="B89">
        <v>5.3</v>
      </c>
      <c r="C89">
        <v>4.0999999999999996</v>
      </c>
      <c r="D89">
        <v>6.15</v>
      </c>
    </row>
    <row r="90" spans="1:4" x14ac:dyDescent="0.35">
      <c r="A90" s="23">
        <v>45624</v>
      </c>
      <c r="B90">
        <v>5.25</v>
      </c>
      <c r="C90">
        <v>2.96</v>
      </c>
      <c r="D90">
        <v>5.34</v>
      </c>
    </row>
    <row r="91" spans="1:4" x14ac:dyDescent="0.35">
      <c r="A91" s="23">
        <v>45625</v>
      </c>
      <c r="B91">
        <v>6.31</v>
      </c>
      <c r="C91">
        <v>4.83</v>
      </c>
      <c r="D91">
        <v>6.58</v>
      </c>
    </row>
    <row r="92" spans="1:4" x14ac:dyDescent="0.35">
      <c r="A92" s="23">
        <v>45626</v>
      </c>
      <c r="B92">
        <v>8.6300000000000008</v>
      </c>
      <c r="C92">
        <v>7.44</v>
      </c>
      <c r="D92">
        <v>8.59</v>
      </c>
    </row>
    <row r="93" spans="1:4" x14ac:dyDescent="0.35">
      <c r="A93" s="23">
        <v>45627</v>
      </c>
      <c r="B93">
        <v>9.3699999999999992</v>
      </c>
      <c r="C93">
        <v>8.3800000000000008</v>
      </c>
      <c r="D93">
        <v>9.32</v>
      </c>
    </row>
    <row r="94" spans="1:4" x14ac:dyDescent="0.35">
      <c r="A94" s="23">
        <v>45628</v>
      </c>
      <c r="B94">
        <v>7.5</v>
      </c>
      <c r="C94">
        <v>6.46</v>
      </c>
      <c r="D94">
        <v>7.66</v>
      </c>
    </row>
    <row r="95" spans="1:4" x14ac:dyDescent="0.35">
      <c r="A95" s="23">
        <v>45629</v>
      </c>
      <c r="B95">
        <v>6.56</v>
      </c>
      <c r="C95">
        <v>4.93</v>
      </c>
      <c r="D95">
        <v>6.85</v>
      </c>
    </row>
    <row r="96" spans="1:4" x14ac:dyDescent="0.35">
      <c r="A96" s="23">
        <v>45630</v>
      </c>
      <c r="B96">
        <v>6.28</v>
      </c>
      <c r="C96">
        <v>4.91</v>
      </c>
      <c r="D96">
        <v>7.53</v>
      </c>
    </row>
    <row r="97" spans="1:4" x14ac:dyDescent="0.35">
      <c r="A97" s="23">
        <v>45631</v>
      </c>
      <c r="B97">
        <v>7.31</v>
      </c>
      <c r="C97">
        <v>5.76</v>
      </c>
      <c r="D97">
        <v>7.63</v>
      </c>
    </row>
    <row r="98" spans="1:4" x14ac:dyDescent="0.35">
      <c r="A98" s="23">
        <v>45632</v>
      </c>
      <c r="B98">
        <v>7</v>
      </c>
      <c r="C98">
        <v>5.51</v>
      </c>
      <c r="D98">
        <v>7.37</v>
      </c>
    </row>
    <row r="99" spans="1:4" x14ac:dyDescent="0.35">
      <c r="A99" s="23">
        <v>45633</v>
      </c>
      <c r="B99">
        <v>4.54</v>
      </c>
      <c r="C99">
        <v>3.45</v>
      </c>
      <c r="D99">
        <v>5.9</v>
      </c>
    </row>
    <row r="100" spans="1:4" x14ac:dyDescent="0.35">
      <c r="A100" s="23">
        <v>45634</v>
      </c>
      <c r="B100">
        <v>5.3</v>
      </c>
      <c r="C100">
        <v>4.62</v>
      </c>
      <c r="D100">
        <v>6.53</v>
      </c>
    </row>
    <row r="101" spans="1:4" x14ac:dyDescent="0.35">
      <c r="A101" s="23">
        <v>45635</v>
      </c>
      <c r="B101">
        <v>4.9400000000000004</v>
      </c>
      <c r="C101">
        <v>5.31</v>
      </c>
      <c r="D101">
        <v>6.12</v>
      </c>
    </row>
    <row r="102" spans="1:4" x14ac:dyDescent="0.35">
      <c r="A102" s="23">
        <v>45636</v>
      </c>
      <c r="B102">
        <v>4.57</v>
      </c>
      <c r="C102">
        <v>4.84</v>
      </c>
      <c r="D102">
        <v>5.29</v>
      </c>
    </row>
    <row r="103" spans="1:4" x14ac:dyDescent="0.35">
      <c r="A103" s="23">
        <v>45637</v>
      </c>
      <c r="B103">
        <v>4.7</v>
      </c>
      <c r="C103">
        <v>4.5599999999999996</v>
      </c>
      <c r="D103">
        <v>5.09</v>
      </c>
    </row>
    <row r="104" spans="1:4" x14ac:dyDescent="0.35">
      <c r="A104" s="23">
        <v>45638</v>
      </c>
      <c r="B104">
        <v>5.2</v>
      </c>
      <c r="C104">
        <v>4.99</v>
      </c>
      <c r="D104">
        <v>5.07</v>
      </c>
    </row>
    <row r="105" spans="1:4" x14ac:dyDescent="0.35">
      <c r="A105" s="23">
        <v>45639</v>
      </c>
      <c r="B105">
        <v>5.27</v>
      </c>
      <c r="C105">
        <v>4.53</v>
      </c>
      <c r="D105">
        <v>5.66</v>
      </c>
    </row>
    <row r="106" spans="1:4" x14ac:dyDescent="0.35">
      <c r="A106" s="23">
        <v>45640</v>
      </c>
      <c r="B106">
        <v>5.48</v>
      </c>
      <c r="C106">
        <v>4.63</v>
      </c>
      <c r="D106">
        <v>5.89</v>
      </c>
    </row>
    <row r="107" spans="1:4" x14ac:dyDescent="0.35">
      <c r="A107" s="23">
        <v>45641</v>
      </c>
      <c r="B107">
        <v>6.98</v>
      </c>
      <c r="C107">
        <v>6.36</v>
      </c>
      <c r="D107">
        <v>6.63</v>
      </c>
    </row>
    <row r="108" spans="1:4" x14ac:dyDescent="0.35">
      <c r="A108" s="23">
        <v>45642</v>
      </c>
      <c r="B108">
        <v>7.18</v>
      </c>
      <c r="C108">
        <v>6.87</v>
      </c>
      <c r="D108">
        <v>7.5</v>
      </c>
    </row>
    <row r="109" spans="1:4" x14ac:dyDescent="0.35">
      <c r="A109" s="23">
        <v>45643</v>
      </c>
      <c r="B109">
        <v>6.54</v>
      </c>
      <c r="C109">
        <v>6.56</v>
      </c>
      <c r="D109">
        <v>7.58</v>
      </c>
    </row>
    <row r="110" spans="1:4" x14ac:dyDescent="0.35">
      <c r="A110" s="23">
        <v>45644</v>
      </c>
      <c r="B110">
        <v>8.1300000000000008</v>
      </c>
      <c r="C110">
        <v>6.78</v>
      </c>
      <c r="D110">
        <v>7.84</v>
      </c>
    </row>
    <row r="111" spans="1:4" x14ac:dyDescent="0.35">
      <c r="A111" s="23">
        <v>45645</v>
      </c>
      <c r="B111">
        <v>5.77</v>
      </c>
      <c r="C111">
        <v>4.9800000000000004</v>
      </c>
      <c r="D111">
        <v>6.61</v>
      </c>
    </row>
    <row r="112" spans="1:4" x14ac:dyDescent="0.35">
      <c r="A112" s="23">
        <v>45646</v>
      </c>
      <c r="B112">
        <v>5.94</v>
      </c>
      <c r="C112">
        <v>4.82</v>
      </c>
      <c r="D112">
        <v>6.44</v>
      </c>
    </row>
    <row r="113" spans="1:4" x14ac:dyDescent="0.35">
      <c r="A113" s="23">
        <v>45647</v>
      </c>
      <c r="B113">
        <v>6.09</v>
      </c>
      <c r="C113">
        <v>4.68</v>
      </c>
      <c r="D113">
        <v>6.66</v>
      </c>
    </row>
    <row r="114" spans="1:4" x14ac:dyDescent="0.35">
      <c r="A114" s="23">
        <v>45648</v>
      </c>
      <c r="B114">
        <v>4.4000000000000004</v>
      </c>
      <c r="C114">
        <v>3.31</v>
      </c>
      <c r="D114">
        <v>5.85</v>
      </c>
    </row>
    <row r="115" spans="1:4" x14ac:dyDescent="0.35">
      <c r="A115" s="23">
        <v>45649</v>
      </c>
      <c r="B115">
        <v>5.99</v>
      </c>
      <c r="C115">
        <v>4.78</v>
      </c>
      <c r="D115">
        <v>6.72</v>
      </c>
    </row>
    <row r="116" spans="1:4" x14ac:dyDescent="0.35">
      <c r="A116" s="23">
        <v>45650</v>
      </c>
      <c r="B116">
        <v>6.92</v>
      </c>
      <c r="C116">
        <v>6.43</v>
      </c>
      <c r="D116">
        <v>7.42</v>
      </c>
    </row>
    <row r="117" spans="1:4" x14ac:dyDescent="0.35">
      <c r="A117" s="23">
        <v>45651</v>
      </c>
      <c r="B117">
        <v>7.32</v>
      </c>
      <c r="C117">
        <v>5.38</v>
      </c>
      <c r="D117">
        <v>7.81</v>
      </c>
    </row>
    <row r="118" spans="1:4" x14ac:dyDescent="0.35">
      <c r="A118" s="23">
        <v>45652</v>
      </c>
      <c r="B118">
        <v>6.23</v>
      </c>
      <c r="C118">
        <v>5.04</v>
      </c>
      <c r="D118">
        <v>6.6</v>
      </c>
    </row>
    <row r="119" spans="1:4" x14ac:dyDescent="0.35">
      <c r="A119" s="23">
        <v>45653</v>
      </c>
      <c r="B119">
        <v>5.79</v>
      </c>
      <c r="C119">
        <v>3.64</v>
      </c>
      <c r="D119">
        <v>5.67</v>
      </c>
    </row>
    <row r="120" spans="1:4" x14ac:dyDescent="0.35">
      <c r="A120" s="23">
        <v>45654</v>
      </c>
      <c r="B120">
        <v>5.5</v>
      </c>
      <c r="C120">
        <v>3.77</v>
      </c>
      <c r="D120">
        <v>5.64</v>
      </c>
    </row>
    <row r="121" spans="1:4" x14ac:dyDescent="0.35">
      <c r="A121" s="23">
        <v>45655</v>
      </c>
      <c r="B121">
        <v>6.36</v>
      </c>
      <c r="C121">
        <v>4.83</v>
      </c>
      <c r="D121">
        <v>6.3</v>
      </c>
    </row>
    <row r="122" spans="1:4" x14ac:dyDescent="0.35">
      <c r="A122" s="23">
        <v>45656</v>
      </c>
      <c r="B122">
        <v>6.3</v>
      </c>
      <c r="C122">
        <v>5.75</v>
      </c>
      <c r="D122">
        <v>6.5</v>
      </c>
    </row>
    <row r="123" spans="1:4" x14ac:dyDescent="0.35">
      <c r="A123" s="23">
        <v>45657</v>
      </c>
      <c r="B123">
        <v>6.75</v>
      </c>
      <c r="C123">
        <v>6.25</v>
      </c>
      <c r="D123">
        <v>7.07</v>
      </c>
    </row>
    <row r="124" spans="1:4" x14ac:dyDescent="0.35">
      <c r="A124" s="23">
        <v>45658</v>
      </c>
      <c r="B124">
        <v>5.76</v>
      </c>
      <c r="C124">
        <v>4.3600000000000003</v>
      </c>
      <c r="D124">
        <v>6.15</v>
      </c>
    </row>
    <row r="125" spans="1:4" x14ac:dyDescent="0.35">
      <c r="A125" s="23">
        <v>45659</v>
      </c>
      <c r="B125">
        <v>4.0999999999999996</v>
      </c>
      <c r="C125">
        <v>2.11</v>
      </c>
      <c r="D125">
        <v>5.19</v>
      </c>
    </row>
    <row r="126" spans="1:4" x14ac:dyDescent="0.35">
      <c r="A126" s="23">
        <v>45660</v>
      </c>
      <c r="B126">
        <v>2.0499999999999998</v>
      </c>
      <c r="C126">
        <v>1.68</v>
      </c>
      <c r="D126">
        <v>4.3</v>
      </c>
    </row>
    <row r="127" spans="1:4" x14ac:dyDescent="0.35">
      <c r="A127" s="23">
        <v>45661</v>
      </c>
      <c r="B127">
        <v>1.1000000000000001</v>
      </c>
      <c r="C127">
        <v>0.86</v>
      </c>
      <c r="D127">
        <v>2.17</v>
      </c>
    </row>
    <row r="128" spans="1:4" x14ac:dyDescent="0.35">
      <c r="A128" s="23">
        <v>45662</v>
      </c>
      <c r="B128">
        <v>5.34</v>
      </c>
      <c r="C128">
        <v>0.51</v>
      </c>
      <c r="D128">
        <v>5.08</v>
      </c>
    </row>
    <row r="129" spans="1:4" x14ac:dyDescent="0.35">
      <c r="A129" s="23">
        <v>45663</v>
      </c>
      <c r="B129">
        <v>3.91</v>
      </c>
      <c r="C129">
        <v>0.63</v>
      </c>
      <c r="D129">
        <v>4.05</v>
      </c>
    </row>
    <row r="130" spans="1:4" x14ac:dyDescent="0.35">
      <c r="A130" s="23">
        <v>45664</v>
      </c>
      <c r="B130">
        <v>3.72</v>
      </c>
      <c r="C130">
        <v>0.37</v>
      </c>
      <c r="D130">
        <v>3.88</v>
      </c>
    </row>
    <row r="131" spans="1:4" x14ac:dyDescent="0.35">
      <c r="A131" s="23">
        <v>45665</v>
      </c>
      <c r="B131">
        <v>1.41</v>
      </c>
      <c r="C131">
        <v>-1</v>
      </c>
      <c r="D131">
        <v>2.5299999999999998</v>
      </c>
    </row>
    <row r="132" spans="1:4" x14ac:dyDescent="0.35">
      <c r="A132" s="23">
        <v>45666</v>
      </c>
      <c r="B132">
        <v>1.95</v>
      </c>
      <c r="C132">
        <v>-2.2599999999999998</v>
      </c>
      <c r="D132">
        <v>2.91</v>
      </c>
    </row>
    <row r="133" spans="1:4" x14ac:dyDescent="0.35">
      <c r="A133" s="23">
        <v>45667</v>
      </c>
      <c r="B133">
        <v>1.44</v>
      </c>
      <c r="C133">
        <v>-3.05</v>
      </c>
      <c r="D133">
        <v>1.77</v>
      </c>
    </row>
    <row r="134" spans="1:4" x14ac:dyDescent="0.35">
      <c r="A134" s="23">
        <v>45668</v>
      </c>
      <c r="B134">
        <v>2.81</v>
      </c>
      <c r="C134">
        <v>-2.86</v>
      </c>
      <c r="D134">
        <v>2.69</v>
      </c>
    </row>
    <row r="135" spans="1:4" x14ac:dyDescent="0.35">
      <c r="A135" s="23">
        <v>45669</v>
      </c>
      <c r="B135">
        <v>3.33</v>
      </c>
      <c r="C135">
        <v>-0.98</v>
      </c>
      <c r="D135">
        <v>4.24</v>
      </c>
    </row>
    <row r="136" spans="1:4" x14ac:dyDescent="0.35">
      <c r="A136" s="23">
        <v>45670</v>
      </c>
      <c r="B136">
        <v>3.93</v>
      </c>
      <c r="C136">
        <v>1.21</v>
      </c>
      <c r="D136">
        <v>4.8099999999999996</v>
      </c>
    </row>
    <row r="137" spans="1:4" x14ac:dyDescent="0.35">
      <c r="A137" s="23">
        <v>45671</v>
      </c>
      <c r="B137">
        <v>5.58</v>
      </c>
      <c r="C137">
        <v>4.29</v>
      </c>
      <c r="D137">
        <v>5.87</v>
      </c>
    </row>
    <row r="138" spans="1:4" x14ac:dyDescent="0.35">
      <c r="A138" s="23">
        <v>45672</v>
      </c>
      <c r="B138">
        <v>5.31</v>
      </c>
      <c r="C138">
        <v>4.55</v>
      </c>
      <c r="D138">
        <v>6.23</v>
      </c>
    </row>
    <row r="139" spans="1:4" x14ac:dyDescent="0.35">
      <c r="A139" s="23">
        <v>45673</v>
      </c>
      <c r="B139">
        <v>5.05</v>
      </c>
      <c r="C139">
        <v>3.62</v>
      </c>
      <c r="D139">
        <v>5.05</v>
      </c>
    </row>
    <row r="140" spans="1:4" x14ac:dyDescent="0.35">
      <c r="A140" s="23">
        <v>45674</v>
      </c>
      <c r="B140">
        <v>4.78</v>
      </c>
      <c r="C140">
        <v>4.18</v>
      </c>
      <c r="D140">
        <v>5.57</v>
      </c>
    </row>
    <row r="141" spans="1:4" x14ac:dyDescent="0.35">
      <c r="A141" s="23">
        <v>45675</v>
      </c>
      <c r="B141">
        <v>4.03</v>
      </c>
      <c r="C141">
        <v>1.85</v>
      </c>
      <c r="D141">
        <v>4.58</v>
      </c>
    </row>
    <row r="142" spans="1:4" x14ac:dyDescent="0.35">
      <c r="A142" s="23">
        <v>45676</v>
      </c>
      <c r="B142">
        <v>3.28</v>
      </c>
      <c r="C142">
        <v>1.1100000000000001</v>
      </c>
      <c r="D142">
        <v>3.82</v>
      </c>
    </row>
    <row r="143" spans="1:4" x14ac:dyDescent="0.35">
      <c r="A143" s="23">
        <v>45677</v>
      </c>
      <c r="B143">
        <v>4.01</v>
      </c>
      <c r="C143">
        <v>2.0099999999999998</v>
      </c>
      <c r="D143">
        <v>4.38</v>
      </c>
    </row>
    <row r="144" spans="1:4" x14ac:dyDescent="0.35">
      <c r="A144" s="23">
        <v>45678</v>
      </c>
      <c r="B144">
        <v>4.4000000000000004</v>
      </c>
      <c r="C144">
        <v>2.79</v>
      </c>
      <c r="D144">
        <v>4.6100000000000003</v>
      </c>
    </row>
    <row r="145" spans="1:4" x14ac:dyDescent="0.35">
      <c r="A145" s="23">
        <v>45679</v>
      </c>
      <c r="B145">
        <v>3.77</v>
      </c>
      <c r="C145">
        <v>3.39</v>
      </c>
      <c r="D145">
        <v>4.46</v>
      </c>
    </row>
    <row r="146" spans="1:4" x14ac:dyDescent="0.35">
      <c r="A146" s="23">
        <v>45680</v>
      </c>
      <c r="B146">
        <v>4.09</v>
      </c>
      <c r="C146">
        <v>2.29</v>
      </c>
      <c r="D146">
        <v>4.6100000000000003</v>
      </c>
    </row>
    <row r="147" spans="1:4" x14ac:dyDescent="0.35">
      <c r="A147" s="23">
        <v>45681</v>
      </c>
      <c r="B147">
        <v>5.75</v>
      </c>
      <c r="C147">
        <v>3.95</v>
      </c>
      <c r="D147">
        <v>5.8</v>
      </c>
    </row>
    <row r="148" spans="1:4" x14ac:dyDescent="0.35">
      <c r="A148" s="23">
        <v>45682</v>
      </c>
      <c r="B148">
        <v>4.8499999999999996</v>
      </c>
      <c r="C148">
        <v>3.35</v>
      </c>
      <c r="D148">
        <v>5.4</v>
      </c>
    </row>
    <row r="149" spans="1:4" x14ac:dyDescent="0.35">
      <c r="A149" s="23">
        <v>45683</v>
      </c>
      <c r="B149">
        <v>4.04</v>
      </c>
      <c r="C149">
        <v>2.25</v>
      </c>
      <c r="D149">
        <v>5.0599999999999996</v>
      </c>
    </row>
    <row r="150" spans="1:4" x14ac:dyDescent="0.35">
      <c r="A150" s="23">
        <v>45684</v>
      </c>
      <c r="B150">
        <v>4.5599999999999996</v>
      </c>
      <c r="C150">
        <v>3.46</v>
      </c>
      <c r="D150">
        <v>5.55</v>
      </c>
    </row>
    <row r="151" spans="1:4" x14ac:dyDescent="0.35">
      <c r="A151" s="23">
        <v>45685</v>
      </c>
      <c r="B151">
        <v>5.22</v>
      </c>
      <c r="C151">
        <v>4.4000000000000004</v>
      </c>
      <c r="D151">
        <v>5.9</v>
      </c>
    </row>
    <row r="152" spans="1:4" x14ac:dyDescent="0.35">
      <c r="A152" s="23">
        <v>45686</v>
      </c>
      <c r="B152">
        <v>4.83</v>
      </c>
      <c r="C152">
        <v>3.81</v>
      </c>
      <c r="D152">
        <v>5.57</v>
      </c>
    </row>
    <row r="153" spans="1:4" x14ac:dyDescent="0.35">
      <c r="A153" s="23">
        <v>45687</v>
      </c>
      <c r="B153">
        <v>4.82</v>
      </c>
      <c r="C153">
        <v>2.99</v>
      </c>
      <c r="D153">
        <v>5.43</v>
      </c>
    </row>
    <row r="154" spans="1:4" x14ac:dyDescent="0.35">
      <c r="A154" s="23">
        <v>45688</v>
      </c>
      <c r="B154">
        <v>5.59</v>
      </c>
      <c r="C154">
        <v>3.78</v>
      </c>
      <c r="D154">
        <v>6.08</v>
      </c>
    </row>
    <row r="155" spans="1:4" x14ac:dyDescent="0.35">
      <c r="A155" s="23">
        <v>45689</v>
      </c>
      <c r="B155">
        <v>5.07</v>
      </c>
      <c r="C155">
        <v>3.61</v>
      </c>
      <c r="D155">
        <v>5.35</v>
      </c>
    </row>
    <row r="156" spans="1:4" x14ac:dyDescent="0.35">
      <c r="A156" s="23">
        <v>45690</v>
      </c>
      <c r="B156">
        <v>5.21</v>
      </c>
      <c r="C156">
        <v>4.0599999999999996</v>
      </c>
      <c r="D156">
        <v>5.89</v>
      </c>
    </row>
    <row r="157" spans="1:4" x14ac:dyDescent="0.35">
      <c r="A157" s="23">
        <v>45691</v>
      </c>
      <c r="B157">
        <v>6.29</v>
      </c>
      <c r="C157">
        <v>4.9800000000000004</v>
      </c>
      <c r="D157">
        <v>6.58</v>
      </c>
    </row>
    <row r="158" spans="1:4" x14ac:dyDescent="0.35">
      <c r="A158" s="23">
        <v>45692</v>
      </c>
      <c r="B158">
        <v>6.14</v>
      </c>
      <c r="C158">
        <v>4.95</v>
      </c>
      <c r="D158">
        <v>5.89</v>
      </c>
    </row>
    <row r="159" spans="1:4" x14ac:dyDescent="0.35">
      <c r="A159" s="23">
        <v>45693</v>
      </c>
      <c r="B159">
        <v>5.78</v>
      </c>
      <c r="C159">
        <v>4.04</v>
      </c>
      <c r="D159">
        <v>6.58</v>
      </c>
    </row>
    <row r="160" spans="1:4" x14ac:dyDescent="0.35">
      <c r="A160" s="23">
        <v>45694</v>
      </c>
      <c r="B160">
        <v>4.22</v>
      </c>
      <c r="C160">
        <v>3.35</v>
      </c>
      <c r="D160">
        <v>6.58</v>
      </c>
    </row>
    <row r="161" spans="1:4" x14ac:dyDescent="0.35">
      <c r="A161" s="23">
        <v>45695</v>
      </c>
      <c r="B161">
        <v>1.85</v>
      </c>
      <c r="C161">
        <v>2.15</v>
      </c>
      <c r="D161">
        <v>6.43</v>
      </c>
    </row>
    <row r="162" spans="1:4" x14ac:dyDescent="0.35">
      <c r="A162" s="23">
        <v>45696</v>
      </c>
      <c r="B162">
        <v>2.97</v>
      </c>
      <c r="C162">
        <v>2.4700000000000002</v>
      </c>
      <c r="D162">
        <v>4.9800000000000004</v>
      </c>
    </row>
    <row r="163" spans="1:4" x14ac:dyDescent="0.35">
      <c r="A163" s="23">
        <v>45697</v>
      </c>
      <c r="B163">
        <v>3.23</v>
      </c>
      <c r="C163">
        <v>2.7</v>
      </c>
      <c r="D163">
        <v>4.2699999999999996</v>
      </c>
    </row>
    <row r="164" spans="1:4" x14ac:dyDescent="0.35">
      <c r="A164" s="23">
        <v>45698</v>
      </c>
      <c r="B164">
        <v>2.54</v>
      </c>
      <c r="C164">
        <v>2.7</v>
      </c>
      <c r="D164">
        <v>3.95</v>
      </c>
    </row>
    <row r="165" spans="1:4" x14ac:dyDescent="0.35">
      <c r="A165" s="23">
        <v>45699</v>
      </c>
      <c r="B165">
        <v>3.79</v>
      </c>
      <c r="C165">
        <v>2.7</v>
      </c>
      <c r="D165">
        <v>4.1500000000000004</v>
      </c>
    </row>
    <row r="166" spans="1:4" x14ac:dyDescent="0.35">
      <c r="A166" s="23">
        <v>45700</v>
      </c>
      <c r="B166">
        <v>3.7</v>
      </c>
      <c r="C166">
        <v>3.12</v>
      </c>
      <c r="D166">
        <v>4</v>
      </c>
    </row>
    <row r="167" spans="1:4" x14ac:dyDescent="0.35">
      <c r="A167" s="23">
        <v>45701</v>
      </c>
      <c r="B167">
        <v>3.1</v>
      </c>
      <c r="C167">
        <v>1.64</v>
      </c>
      <c r="D167">
        <v>3.26</v>
      </c>
    </row>
    <row r="168" spans="1:4" x14ac:dyDescent="0.35">
      <c r="A168" s="23">
        <v>45702</v>
      </c>
      <c r="B168">
        <v>3.17</v>
      </c>
      <c r="C168">
        <v>1.8</v>
      </c>
      <c r="D168">
        <v>3.22</v>
      </c>
    </row>
    <row r="169" spans="1:4" x14ac:dyDescent="0.35">
      <c r="A169" s="23">
        <v>45703</v>
      </c>
      <c r="B169">
        <v>4.37</v>
      </c>
      <c r="C169">
        <v>2.09</v>
      </c>
      <c r="D169">
        <v>4.3600000000000003</v>
      </c>
    </row>
    <row r="170" spans="1:4" x14ac:dyDescent="0.35">
      <c r="A170" s="23">
        <v>45704</v>
      </c>
      <c r="B170">
        <v>3.39</v>
      </c>
      <c r="C170">
        <v>1.53</v>
      </c>
      <c r="D170">
        <v>3.52</v>
      </c>
    </row>
    <row r="171" spans="1:4" x14ac:dyDescent="0.35">
      <c r="A171" s="23">
        <v>45705</v>
      </c>
      <c r="B171">
        <v>3.42</v>
      </c>
      <c r="C171">
        <v>1.29</v>
      </c>
      <c r="D171">
        <v>3.41</v>
      </c>
    </row>
    <row r="172" spans="1:4" x14ac:dyDescent="0.35">
      <c r="A172" s="23">
        <v>45706</v>
      </c>
      <c r="B172">
        <v>3.71</v>
      </c>
      <c r="C172">
        <v>1.82</v>
      </c>
      <c r="D172">
        <v>3.93</v>
      </c>
    </row>
    <row r="173" spans="1:4" x14ac:dyDescent="0.35">
      <c r="A173" s="23">
        <v>45707</v>
      </c>
      <c r="B173">
        <v>5.46</v>
      </c>
      <c r="C173">
        <v>2.46</v>
      </c>
      <c r="D173">
        <v>5.36</v>
      </c>
    </row>
    <row r="174" spans="1:4" x14ac:dyDescent="0.35">
      <c r="A174" s="23">
        <v>45708</v>
      </c>
      <c r="B174">
        <v>7.09</v>
      </c>
      <c r="C174">
        <v>6.12</v>
      </c>
      <c r="D174">
        <v>7.28</v>
      </c>
    </row>
    <row r="175" spans="1:4" x14ac:dyDescent="0.35">
      <c r="A175" s="23">
        <v>45709</v>
      </c>
      <c r="B175">
        <v>7.9</v>
      </c>
      <c r="C175">
        <v>7.5</v>
      </c>
      <c r="D175">
        <v>7.6</v>
      </c>
    </row>
    <row r="176" spans="1:4" x14ac:dyDescent="0.35">
      <c r="A176" s="23">
        <v>45710</v>
      </c>
      <c r="B176">
        <v>8.4</v>
      </c>
      <c r="C176">
        <v>7.22</v>
      </c>
      <c r="D176">
        <v>8.2899999999999991</v>
      </c>
    </row>
    <row r="177" spans="1:4" x14ac:dyDescent="0.35">
      <c r="A177" s="23">
        <v>45711</v>
      </c>
      <c r="B177">
        <v>7.09</v>
      </c>
      <c r="C177">
        <v>6.42</v>
      </c>
      <c r="D177">
        <v>7.5</v>
      </c>
    </row>
    <row r="178" spans="1:4" x14ac:dyDescent="0.35">
      <c r="A178" s="23">
        <v>45712</v>
      </c>
      <c r="B178">
        <v>8.41</v>
      </c>
      <c r="C178">
        <v>7.07</v>
      </c>
      <c r="D178">
        <v>8.3699999999999992</v>
      </c>
    </row>
    <row r="179" spans="1:4" x14ac:dyDescent="0.35">
      <c r="A179" s="23">
        <v>45713</v>
      </c>
      <c r="B179">
        <v>6.95</v>
      </c>
      <c r="C179">
        <v>5.71</v>
      </c>
      <c r="D179">
        <v>7.74</v>
      </c>
    </row>
    <row r="180" spans="1:4" x14ac:dyDescent="0.35">
      <c r="A180" s="23">
        <v>45714</v>
      </c>
      <c r="B180">
        <v>5.97</v>
      </c>
      <c r="C180">
        <v>5.12</v>
      </c>
      <c r="D180">
        <v>7.17</v>
      </c>
    </row>
    <row r="181" spans="1:4" x14ac:dyDescent="0.35">
      <c r="A181" s="23">
        <v>45715</v>
      </c>
      <c r="B181">
        <v>5.92</v>
      </c>
      <c r="C181">
        <v>4.63</v>
      </c>
      <c r="D181">
        <v>7.2</v>
      </c>
    </row>
    <row r="182" spans="1:4" x14ac:dyDescent="0.35">
      <c r="A182" s="23">
        <v>45716</v>
      </c>
      <c r="B182">
        <v>5.85</v>
      </c>
      <c r="C182">
        <v>4.12</v>
      </c>
      <c r="D182">
        <v>6.69</v>
      </c>
    </row>
    <row r="183" spans="1:4" x14ac:dyDescent="0.35">
      <c r="A183" s="23">
        <v>45717</v>
      </c>
      <c r="B183">
        <v>5.12</v>
      </c>
      <c r="C183">
        <v>4.16</v>
      </c>
      <c r="D183">
        <v>6.33</v>
      </c>
    </row>
    <row r="184" spans="1:4" x14ac:dyDescent="0.35">
      <c r="A184" s="23">
        <v>45718</v>
      </c>
      <c r="B184">
        <v>5.1100000000000003</v>
      </c>
      <c r="C184">
        <v>4.25</v>
      </c>
      <c r="D184">
        <v>6.14</v>
      </c>
    </row>
    <row r="185" spans="1:4" x14ac:dyDescent="0.35">
      <c r="A185" s="23">
        <v>45719</v>
      </c>
      <c r="B185">
        <v>5.14</v>
      </c>
      <c r="C185">
        <v>5.05</v>
      </c>
      <c r="D185">
        <v>6.02</v>
      </c>
    </row>
    <row r="186" spans="1:4" x14ac:dyDescent="0.35">
      <c r="A186" s="23">
        <v>45720</v>
      </c>
      <c r="B186">
        <v>5.32</v>
      </c>
      <c r="C186">
        <v>5.38</v>
      </c>
      <c r="D186">
        <v>6.02</v>
      </c>
    </row>
    <row r="187" spans="1:4" x14ac:dyDescent="0.35">
      <c r="A187" s="23">
        <v>45721</v>
      </c>
      <c r="B187">
        <v>5.65</v>
      </c>
      <c r="C187">
        <v>6.1</v>
      </c>
      <c r="D187">
        <v>6.61</v>
      </c>
    </row>
    <row r="188" spans="1:4" x14ac:dyDescent="0.35">
      <c r="A188" s="23">
        <v>45722</v>
      </c>
      <c r="B188">
        <v>6.93</v>
      </c>
      <c r="C188">
        <v>7.41</v>
      </c>
      <c r="D188">
        <v>7.12</v>
      </c>
    </row>
    <row r="189" spans="1:4" x14ac:dyDescent="0.35">
      <c r="A189" s="23">
        <v>45723</v>
      </c>
      <c r="B189">
        <v>7.89</v>
      </c>
      <c r="C189">
        <v>8.42</v>
      </c>
      <c r="D189">
        <v>7.95</v>
      </c>
    </row>
    <row r="190" spans="1:4" x14ac:dyDescent="0.35">
      <c r="A190" s="23">
        <v>45724</v>
      </c>
      <c r="B190">
        <v>9.06</v>
      </c>
      <c r="C190">
        <v>9.14</v>
      </c>
      <c r="D190">
        <v>9.2200000000000006</v>
      </c>
    </row>
    <row r="191" spans="1:4" x14ac:dyDescent="0.35">
      <c r="A191" s="23">
        <v>45725</v>
      </c>
      <c r="B191">
        <v>9.8000000000000007</v>
      </c>
      <c r="C191">
        <v>9.3000000000000007</v>
      </c>
      <c r="D191">
        <v>9.92</v>
      </c>
    </row>
    <row r="192" spans="1:4" x14ac:dyDescent="0.35">
      <c r="A192" s="23">
        <v>45726</v>
      </c>
      <c r="B192">
        <v>9.2200000000000006</v>
      </c>
      <c r="C192">
        <v>7.7</v>
      </c>
      <c r="D192">
        <v>9.26</v>
      </c>
    </row>
    <row r="193" spans="1:4" x14ac:dyDescent="0.35">
      <c r="A193" s="23">
        <v>45727</v>
      </c>
      <c r="B193">
        <v>7.39</v>
      </c>
      <c r="C193">
        <v>5.75</v>
      </c>
      <c r="D193">
        <v>8.19</v>
      </c>
    </row>
    <row r="194" spans="1:4" x14ac:dyDescent="0.35">
      <c r="A194" s="23">
        <v>45728</v>
      </c>
      <c r="B194">
        <v>6.38</v>
      </c>
      <c r="C194">
        <v>4.53</v>
      </c>
      <c r="D194">
        <v>7.22</v>
      </c>
    </row>
    <row r="195" spans="1:4" x14ac:dyDescent="0.35">
      <c r="A195" s="23">
        <v>45729</v>
      </c>
      <c r="B195">
        <v>5.62</v>
      </c>
      <c r="C195">
        <v>4.3499999999999996</v>
      </c>
      <c r="D195">
        <v>6.4</v>
      </c>
    </row>
    <row r="196" spans="1:4" x14ac:dyDescent="0.35">
      <c r="A196" s="23">
        <v>45730</v>
      </c>
      <c r="B196">
        <v>5.33</v>
      </c>
      <c r="C196">
        <v>4.84</v>
      </c>
      <c r="D196">
        <v>6.22</v>
      </c>
    </row>
    <row r="197" spans="1:4" x14ac:dyDescent="0.35">
      <c r="A197" s="23">
        <v>45731</v>
      </c>
      <c r="B197">
        <v>4.95</v>
      </c>
      <c r="C197">
        <v>4.99</v>
      </c>
      <c r="D197">
        <v>6.11</v>
      </c>
    </row>
    <row r="198" spans="1:4" x14ac:dyDescent="0.35">
      <c r="A198" s="23">
        <v>45732</v>
      </c>
      <c r="B198">
        <v>5.24</v>
      </c>
      <c r="C198">
        <v>5.47</v>
      </c>
      <c r="D198">
        <v>6.29</v>
      </c>
    </row>
    <row r="199" spans="1:4" x14ac:dyDescent="0.35">
      <c r="A199" s="23">
        <v>45733</v>
      </c>
      <c r="B199">
        <v>5.37</v>
      </c>
      <c r="C199">
        <v>4.95</v>
      </c>
      <c r="D199">
        <v>5.91</v>
      </c>
    </row>
    <row r="200" spans="1:4" x14ac:dyDescent="0.35">
      <c r="A200" s="23">
        <v>45734</v>
      </c>
      <c r="B200">
        <v>6.37</v>
      </c>
      <c r="C200">
        <v>5.71</v>
      </c>
      <c r="D200">
        <v>6.86</v>
      </c>
    </row>
    <row r="201" spans="1:4" x14ac:dyDescent="0.35">
      <c r="A201" s="23">
        <v>45735</v>
      </c>
      <c r="B201">
        <v>8.0299999999999994</v>
      </c>
      <c r="C201">
        <v>6.47</v>
      </c>
      <c r="D201">
        <v>7.98</v>
      </c>
    </row>
    <row r="202" spans="1:4" x14ac:dyDescent="0.35">
      <c r="A202" s="23">
        <v>45736</v>
      </c>
      <c r="B202">
        <v>9.84</v>
      </c>
      <c r="C202">
        <v>8.27</v>
      </c>
      <c r="D202">
        <v>10.119999999999999</v>
      </c>
    </row>
    <row r="203" spans="1:4" x14ac:dyDescent="0.35">
      <c r="A203" s="23">
        <v>45737</v>
      </c>
      <c r="B203">
        <v>9.8699999999999992</v>
      </c>
      <c r="C203">
        <v>9.43</v>
      </c>
      <c r="D203">
        <v>10.029999999999999</v>
      </c>
    </row>
    <row r="204" spans="1:4" x14ac:dyDescent="0.35">
      <c r="A204" s="23">
        <v>45738</v>
      </c>
      <c r="B204">
        <v>10.31</v>
      </c>
      <c r="C204">
        <v>10.26</v>
      </c>
      <c r="D204">
        <v>10.84</v>
      </c>
    </row>
    <row r="205" spans="1:4" x14ac:dyDescent="0.35">
      <c r="A205" s="23">
        <v>45739</v>
      </c>
      <c r="B205">
        <v>9.52</v>
      </c>
      <c r="C205">
        <v>8.6999999999999993</v>
      </c>
      <c r="D205">
        <v>10.72</v>
      </c>
    </row>
    <row r="206" spans="1:4" x14ac:dyDescent="0.35">
      <c r="A206" s="23">
        <v>45740</v>
      </c>
      <c r="B206">
        <v>9.16</v>
      </c>
      <c r="C206">
        <v>7.95</v>
      </c>
      <c r="D206">
        <v>9.98</v>
      </c>
    </row>
    <row r="207" spans="1:4" x14ac:dyDescent="0.35">
      <c r="A207" s="23">
        <v>45741</v>
      </c>
      <c r="B207">
        <v>9.43</v>
      </c>
      <c r="C207">
        <v>7.57</v>
      </c>
      <c r="D207">
        <v>10.029999999999999</v>
      </c>
    </row>
    <row r="208" spans="1:4" x14ac:dyDescent="0.35">
      <c r="A208" s="23">
        <v>45742</v>
      </c>
      <c r="B208">
        <v>9.92</v>
      </c>
      <c r="C208">
        <v>8.09</v>
      </c>
      <c r="D208">
        <v>10.45</v>
      </c>
    </row>
    <row r="209" spans="1:4" x14ac:dyDescent="0.35">
      <c r="A209" s="23">
        <v>45743</v>
      </c>
      <c r="B209">
        <v>8.94</v>
      </c>
      <c r="C209">
        <v>9.18</v>
      </c>
      <c r="D209">
        <v>9.76</v>
      </c>
    </row>
    <row r="210" spans="1:4" x14ac:dyDescent="0.35">
      <c r="A210" s="23">
        <v>45744</v>
      </c>
      <c r="B210">
        <v>8.51</v>
      </c>
      <c r="C210">
        <v>7.66</v>
      </c>
      <c r="D210">
        <v>9.42</v>
      </c>
    </row>
    <row r="211" spans="1:4" x14ac:dyDescent="0.35">
      <c r="A211" s="23">
        <v>45745</v>
      </c>
      <c r="B211">
        <v>8.8699999999999992</v>
      </c>
      <c r="C211">
        <v>7.7</v>
      </c>
      <c r="D211">
        <v>9.43</v>
      </c>
    </row>
    <row r="212" spans="1:4" x14ac:dyDescent="0.35">
      <c r="A212" s="23">
        <v>45746</v>
      </c>
      <c r="B212">
        <v>9.6199999999999992</v>
      </c>
      <c r="C212">
        <v>7.98</v>
      </c>
      <c r="D212">
        <v>10.050000000000001</v>
      </c>
    </row>
    <row r="213" spans="1:4" x14ac:dyDescent="0.35">
      <c r="A213" s="23">
        <v>45747</v>
      </c>
      <c r="B213">
        <v>9.94</v>
      </c>
      <c r="C213">
        <v>9.1300000000000008</v>
      </c>
      <c r="D213">
        <v>10.48</v>
      </c>
    </row>
    <row r="214" spans="1:4" x14ac:dyDescent="0.35">
      <c r="A214" s="23">
        <v>45748</v>
      </c>
      <c r="B214">
        <v>9.58</v>
      </c>
      <c r="C214">
        <v>9.18</v>
      </c>
      <c r="D214">
        <v>10.33</v>
      </c>
    </row>
    <row r="215" spans="1:4" x14ac:dyDescent="0.35">
      <c r="A215" s="23">
        <v>45749</v>
      </c>
      <c r="B215">
        <v>9.91</v>
      </c>
      <c r="C215">
        <v>9.3699999999999992</v>
      </c>
      <c r="D215">
        <v>10.95</v>
      </c>
    </row>
    <row r="216" spans="1:4" x14ac:dyDescent="0.35">
      <c r="A216" s="23">
        <v>45750</v>
      </c>
      <c r="B216">
        <v>11</v>
      </c>
      <c r="C216">
        <v>10.33</v>
      </c>
      <c r="D216">
        <v>11.57</v>
      </c>
    </row>
    <row r="217" spans="1:4" x14ac:dyDescent="0.35">
      <c r="A217" s="23">
        <v>45751</v>
      </c>
      <c r="B217">
        <v>12.44</v>
      </c>
      <c r="C217">
        <v>10.55</v>
      </c>
      <c r="D217">
        <v>12.82</v>
      </c>
    </row>
    <row r="218" spans="1:4" x14ac:dyDescent="0.35">
      <c r="A218" s="23">
        <v>45752</v>
      </c>
      <c r="B218">
        <v>11.89</v>
      </c>
      <c r="C218">
        <v>9.8000000000000007</v>
      </c>
      <c r="D218">
        <v>12.19</v>
      </c>
    </row>
    <row r="219" spans="1:4" x14ac:dyDescent="0.35">
      <c r="A219" s="23">
        <v>45753</v>
      </c>
      <c r="B219">
        <v>11.26</v>
      </c>
      <c r="C219">
        <v>9.6300000000000008</v>
      </c>
      <c r="D219">
        <v>11.82</v>
      </c>
    </row>
    <row r="220" spans="1:4" x14ac:dyDescent="0.35">
      <c r="A220" s="23">
        <v>45754</v>
      </c>
      <c r="B220">
        <v>10.84</v>
      </c>
      <c r="C220">
        <v>9.19</v>
      </c>
      <c r="D220">
        <v>11.54</v>
      </c>
    </row>
    <row r="221" spans="1:4" x14ac:dyDescent="0.35">
      <c r="A221" s="23">
        <v>45755</v>
      </c>
      <c r="B221">
        <v>10.37</v>
      </c>
      <c r="C221">
        <v>9.43</v>
      </c>
      <c r="D221">
        <v>11.38</v>
      </c>
    </row>
    <row r="222" spans="1:4" x14ac:dyDescent="0.35">
      <c r="A222" s="23">
        <v>45756</v>
      </c>
      <c r="B222">
        <v>10.050000000000001</v>
      </c>
      <c r="C222">
        <v>9.0399999999999991</v>
      </c>
      <c r="D222">
        <v>11.49</v>
      </c>
    </row>
    <row r="223" spans="1:4" x14ac:dyDescent="0.35">
      <c r="A223" s="23">
        <v>45757</v>
      </c>
      <c r="B223">
        <v>10.29</v>
      </c>
      <c r="C223">
        <v>9.2899999999999991</v>
      </c>
      <c r="D223">
        <v>10.95</v>
      </c>
    </row>
    <row r="224" spans="1:4" x14ac:dyDescent="0.35">
      <c r="A224" s="23">
        <v>45758</v>
      </c>
      <c r="B224">
        <v>11.35</v>
      </c>
      <c r="C224">
        <v>10.18</v>
      </c>
      <c r="D224">
        <v>11.94</v>
      </c>
    </row>
    <row r="225" spans="1:4" x14ac:dyDescent="0.35">
      <c r="A225" s="23">
        <v>45759</v>
      </c>
      <c r="B225">
        <v>11.48</v>
      </c>
      <c r="C225">
        <v>10.99</v>
      </c>
      <c r="D225">
        <v>11.86</v>
      </c>
    </row>
    <row r="226" spans="1:4" x14ac:dyDescent="0.35">
      <c r="A226" s="23">
        <v>45760</v>
      </c>
      <c r="B226">
        <v>10.61</v>
      </c>
      <c r="C226">
        <v>10.06</v>
      </c>
      <c r="D226">
        <v>11.22</v>
      </c>
    </row>
    <row r="227" spans="1:4" x14ac:dyDescent="0.35">
      <c r="A227" s="23">
        <v>45761</v>
      </c>
      <c r="B227">
        <v>10.45</v>
      </c>
      <c r="C227">
        <v>9.94</v>
      </c>
      <c r="D227">
        <v>10.9</v>
      </c>
    </row>
    <row r="228" spans="1:4" x14ac:dyDescent="0.35">
      <c r="A228" s="23">
        <v>45762</v>
      </c>
      <c r="B228">
        <v>10.53</v>
      </c>
      <c r="C228">
        <v>10.06</v>
      </c>
      <c r="D228">
        <v>10.56</v>
      </c>
    </row>
    <row r="229" spans="1:4" x14ac:dyDescent="0.35">
      <c r="A229" s="23">
        <v>45763</v>
      </c>
      <c r="B229">
        <v>10.130000000000001</v>
      </c>
      <c r="C229">
        <v>8.4</v>
      </c>
      <c r="D229">
        <v>10.029999999999999</v>
      </c>
    </row>
    <row r="230" spans="1:4" x14ac:dyDescent="0.35">
      <c r="A230" s="23">
        <v>45764</v>
      </c>
      <c r="B230">
        <v>10.35</v>
      </c>
      <c r="C230">
        <v>9.94</v>
      </c>
      <c r="D230">
        <v>10.65</v>
      </c>
    </row>
    <row r="231" spans="1:4" x14ac:dyDescent="0.35">
      <c r="A231" s="23">
        <v>45765</v>
      </c>
      <c r="B231">
        <v>9.57</v>
      </c>
      <c r="C231">
        <v>9.92</v>
      </c>
      <c r="D231">
        <v>9.68</v>
      </c>
    </row>
    <row r="232" spans="1:4" x14ac:dyDescent="0.35">
      <c r="A232" s="23">
        <v>45766</v>
      </c>
      <c r="B232">
        <v>10.97</v>
      </c>
      <c r="C232">
        <v>10.130000000000001</v>
      </c>
      <c r="D232">
        <v>11.03</v>
      </c>
    </row>
    <row r="233" spans="1:4" x14ac:dyDescent="0.35">
      <c r="A233" s="23">
        <v>45767</v>
      </c>
      <c r="B233">
        <v>11.16</v>
      </c>
      <c r="C233">
        <v>10.42</v>
      </c>
      <c r="D233">
        <v>11.64</v>
      </c>
    </row>
    <row r="234" spans="1:4" x14ac:dyDescent="0.35">
      <c r="A234" s="23">
        <v>45768</v>
      </c>
      <c r="B234">
        <v>11.25</v>
      </c>
      <c r="C234">
        <v>9.9600000000000009</v>
      </c>
      <c r="D234">
        <v>11.62</v>
      </c>
    </row>
    <row r="235" spans="1:4" x14ac:dyDescent="0.35">
      <c r="A235" s="23">
        <v>45769</v>
      </c>
      <c r="B235">
        <v>11.03</v>
      </c>
      <c r="C235">
        <v>10.62</v>
      </c>
      <c r="D235">
        <v>11.94</v>
      </c>
    </row>
    <row r="236" spans="1:4" x14ac:dyDescent="0.35">
      <c r="A236" s="23">
        <v>45770</v>
      </c>
      <c r="B236">
        <v>11.32</v>
      </c>
      <c r="C236">
        <v>11.1</v>
      </c>
      <c r="D236">
        <v>11.91</v>
      </c>
    </row>
    <row r="237" spans="1:4" x14ac:dyDescent="0.35">
      <c r="A237" s="23">
        <v>45771</v>
      </c>
      <c r="B237">
        <v>11.69</v>
      </c>
      <c r="C237">
        <v>10.95</v>
      </c>
      <c r="D237">
        <v>12.3</v>
      </c>
    </row>
    <row r="238" spans="1:4" x14ac:dyDescent="0.35">
      <c r="A238" s="23">
        <v>45772</v>
      </c>
      <c r="B238">
        <v>11.65</v>
      </c>
      <c r="C238">
        <v>10.92</v>
      </c>
      <c r="D238">
        <v>12.43</v>
      </c>
    </row>
    <row r="239" spans="1:4" x14ac:dyDescent="0.35">
      <c r="A239" s="23">
        <v>45773</v>
      </c>
      <c r="B239">
        <v>12.24</v>
      </c>
      <c r="C239">
        <v>11.37</v>
      </c>
      <c r="D239">
        <v>12.41</v>
      </c>
    </row>
    <row r="240" spans="1:4" x14ac:dyDescent="0.35">
      <c r="A240" s="23">
        <v>45774</v>
      </c>
      <c r="B240">
        <v>12.76</v>
      </c>
      <c r="C240">
        <v>12.24</v>
      </c>
      <c r="D240">
        <v>12.81</v>
      </c>
    </row>
    <row r="241" spans="1:4" x14ac:dyDescent="0.35">
      <c r="A241" s="23">
        <v>45775</v>
      </c>
      <c r="B241">
        <v>13.37</v>
      </c>
      <c r="C241">
        <v>13.26</v>
      </c>
      <c r="D241">
        <v>13.84</v>
      </c>
    </row>
    <row r="242" spans="1:4" x14ac:dyDescent="0.35">
      <c r="A242" s="23">
        <v>45776</v>
      </c>
      <c r="B242">
        <v>13.72</v>
      </c>
      <c r="C242">
        <v>13.86</v>
      </c>
      <c r="D242">
        <v>14.38</v>
      </c>
    </row>
    <row r="243" spans="1:4" x14ac:dyDescent="0.35">
      <c r="A243" s="23">
        <v>45777</v>
      </c>
      <c r="B243">
        <v>14.03</v>
      </c>
      <c r="C243">
        <v>14.27</v>
      </c>
      <c r="D243">
        <v>14.79</v>
      </c>
    </row>
    <row r="244" spans="1:4" x14ac:dyDescent="0.35">
      <c r="A244" s="23">
        <v>45778</v>
      </c>
      <c r="B244">
        <v>14.29</v>
      </c>
      <c r="C244">
        <v>14.25</v>
      </c>
      <c r="D244">
        <v>15.07</v>
      </c>
    </row>
    <row r="245" spans="1:4" x14ac:dyDescent="0.35">
      <c r="A245" s="23">
        <v>45779</v>
      </c>
      <c r="B245">
        <v>14.16</v>
      </c>
      <c r="C245">
        <v>13.52</v>
      </c>
      <c r="D245">
        <v>14.78</v>
      </c>
    </row>
    <row r="246" spans="1:4" x14ac:dyDescent="0.35">
      <c r="A246" s="23">
        <v>45780</v>
      </c>
      <c r="B246">
        <v>13.76</v>
      </c>
      <c r="C246">
        <v>12.53</v>
      </c>
      <c r="D246">
        <v>14.31</v>
      </c>
    </row>
    <row r="247" spans="1:4" x14ac:dyDescent="0.35">
      <c r="A247" s="23">
        <v>45781</v>
      </c>
      <c r="B247">
        <v>12.87</v>
      </c>
      <c r="C247">
        <v>11.19</v>
      </c>
      <c r="D247">
        <v>13.49</v>
      </c>
    </row>
    <row r="248" spans="1:4" x14ac:dyDescent="0.35">
      <c r="A248" s="23">
        <v>45782</v>
      </c>
      <c r="B248">
        <v>11.34</v>
      </c>
      <c r="C248">
        <v>10.47</v>
      </c>
      <c r="D248">
        <v>12.33</v>
      </c>
    </row>
    <row r="249" spans="1:4" x14ac:dyDescent="0.35">
      <c r="A249" s="23">
        <v>45783</v>
      </c>
      <c r="B249">
        <v>11.55</v>
      </c>
      <c r="C249">
        <v>11.06</v>
      </c>
      <c r="D249">
        <v>12.17</v>
      </c>
    </row>
    <row r="250" spans="1:4" x14ac:dyDescent="0.35">
      <c r="A250" s="23">
        <v>45784</v>
      </c>
      <c r="B250">
        <v>12.64</v>
      </c>
      <c r="C250">
        <v>11.53</v>
      </c>
      <c r="D250">
        <v>12.71</v>
      </c>
    </row>
    <row r="251" spans="1:4" x14ac:dyDescent="0.35">
      <c r="A251" s="23">
        <v>45785</v>
      </c>
      <c r="B251">
        <v>12.22</v>
      </c>
      <c r="C251">
        <v>11.3</v>
      </c>
      <c r="D251">
        <v>12.49</v>
      </c>
    </row>
    <row r="252" spans="1:4" x14ac:dyDescent="0.35">
      <c r="A252" s="23">
        <v>45786</v>
      </c>
      <c r="B252">
        <v>12.74</v>
      </c>
      <c r="C252">
        <v>12.25</v>
      </c>
      <c r="D252">
        <v>13.31</v>
      </c>
    </row>
    <row r="253" spans="1:4" x14ac:dyDescent="0.35">
      <c r="A253" s="23">
        <v>45787</v>
      </c>
      <c r="B253">
        <v>13.47</v>
      </c>
      <c r="C253">
        <v>13.51</v>
      </c>
      <c r="D253">
        <v>14.09</v>
      </c>
    </row>
    <row r="254" spans="1:4" x14ac:dyDescent="0.35">
      <c r="A254" s="23">
        <v>45788</v>
      </c>
      <c r="B254">
        <v>13.85</v>
      </c>
      <c r="C254">
        <v>14.23</v>
      </c>
      <c r="D254">
        <v>14.18</v>
      </c>
    </row>
    <row r="255" spans="1:4" x14ac:dyDescent="0.35">
      <c r="A255" s="23">
        <v>45789</v>
      </c>
      <c r="B255">
        <v>13.87</v>
      </c>
      <c r="C255">
        <v>14.78</v>
      </c>
      <c r="D255">
        <v>14.25</v>
      </c>
    </row>
    <row r="256" spans="1:4" x14ac:dyDescent="0.35">
      <c r="A256" s="23">
        <v>45790</v>
      </c>
      <c r="B256">
        <v>13.89</v>
      </c>
      <c r="C256">
        <v>14.77</v>
      </c>
      <c r="D256">
        <v>14.44</v>
      </c>
    </row>
    <row r="257" spans="1:4" x14ac:dyDescent="0.35">
      <c r="A257" s="23">
        <v>45791</v>
      </c>
      <c r="B257">
        <v>14.05</v>
      </c>
      <c r="C257">
        <v>14.22</v>
      </c>
      <c r="D257">
        <v>14.6</v>
      </c>
    </row>
    <row r="258" spans="1:4" x14ac:dyDescent="0.35">
      <c r="A258" s="23">
        <v>45792</v>
      </c>
      <c r="B258">
        <v>13.68</v>
      </c>
      <c r="C258">
        <v>13.78</v>
      </c>
      <c r="D258">
        <v>14.3</v>
      </c>
    </row>
    <row r="259" spans="1:4" x14ac:dyDescent="0.35">
      <c r="A259" s="23">
        <v>45793</v>
      </c>
      <c r="B259">
        <v>13.78</v>
      </c>
      <c r="C259">
        <v>14</v>
      </c>
      <c r="D259">
        <v>14.24</v>
      </c>
    </row>
    <row r="260" spans="1:4" x14ac:dyDescent="0.35">
      <c r="A260" s="23">
        <v>45794</v>
      </c>
      <c r="B260">
        <v>13.61</v>
      </c>
      <c r="C260">
        <v>13.89</v>
      </c>
      <c r="D260">
        <v>14.08</v>
      </c>
    </row>
    <row r="261" spans="1:4" x14ac:dyDescent="0.35">
      <c r="A261" s="23">
        <v>45795</v>
      </c>
      <c r="B261">
        <v>13.71</v>
      </c>
      <c r="C261">
        <v>13.62</v>
      </c>
      <c r="D261">
        <v>14.22</v>
      </c>
    </row>
    <row r="262" spans="1:4" x14ac:dyDescent="0.35">
      <c r="A262" s="23">
        <v>45796</v>
      </c>
      <c r="B262">
        <v>13.53</v>
      </c>
      <c r="C262">
        <v>13.49</v>
      </c>
      <c r="D262">
        <v>14.07</v>
      </c>
    </row>
    <row r="263" spans="1:4" x14ac:dyDescent="0.35">
      <c r="A263" s="23">
        <v>45797</v>
      </c>
      <c r="B263">
        <v>13.85</v>
      </c>
      <c r="C263">
        <v>13.92</v>
      </c>
      <c r="D263">
        <v>14.27</v>
      </c>
    </row>
    <row r="264" spans="1:4" x14ac:dyDescent="0.35">
      <c r="A264" s="23">
        <v>45798</v>
      </c>
      <c r="B264">
        <v>13.44</v>
      </c>
      <c r="C264">
        <v>13.85</v>
      </c>
      <c r="D264">
        <v>14.14</v>
      </c>
    </row>
    <row r="265" spans="1:4" x14ac:dyDescent="0.35">
      <c r="A265" s="23">
        <v>45799</v>
      </c>
      <c r="B265">
        <v>13.73</v>
      </c>
      <c r="C265">
        <v>13.28</v>
      </c>
      <c r="D265">
        <v>14.25</v>
      </c>
    </row>
    <row r="266" spans="1:4" x14ac:dyDescent="0.35">
      <c r="A266" s="23">
        <v>45800</v>
      </c>
      <c r="B266">
        <v>13.76</v>
      </c>
      <c r="C266">
        <v>13.61</v>
      </c>
      <c r="D266">
        <v>14.22</v>
      </c>
    </row>
    <row r="267" spans="1:4" x14ac:dyDescent="0.35">
      <c r="A267" s="23">
        <v>45801</v>
      </c>
      <c r="B267">
        <v>13.83</v>
      </c>
      <c r="C267">
        <v>13.99</v>
      </c>
      <c r="D267">
        <v>14.14</v>
      </c>
    </row>
    <row r="268" spans="1:4" x14ac:dyDescent="0.35">
      <c r="A268" s="23">
        <v>45802</v>
      </c>
      <c r="B268">
        <v>13.76</v>
      </c>
      <c r="C268">
        <v>13.48</v>
      </c>
      <c r="D268">
        <v>14.11</v>
      </c>
    </row>
    <row r="269" spans="1:4" x14ac:dyDescent="0.35">
      <c r="A269" s="23">
        <v>45803</v>
      </c>
      <c r="B269">
        <v>13.61</v>
      </c>
      <c r="C269">
        <v>12.96</v>
      </c>
      <c r="D269">
        <v>13.98</v>
      </c>
    </row>
    <row r="270" spans="1:4" x14ac:dyDescent="0.35">
      <c r="A270" s="23">
        <v>45804</v>
      </c>
      <c r="B270">
        <v>13.59</v>
      </c>
      <c r="C270">
        <v>12.7</v>
      </c>
      <c r="D270">
        <v>13.66</v>
      </c>
    </row>
    <row r="271" spans="1:4" x14ac:dyDescent="0.35">
      <c r="A271" s="23">
        <v>45805</v>
      </c>
      <c r="B271">
        <v>13.89</v>
      </c>
      <c r="C271">
        <v>13.59</v>
      </c>
      <c r="D271">
        <v>14.09</v>
      </c>
    </row>
    <row r="272" spans="1:4" x14ac:dyDescent="0.35">
      <c r="A272" s="23">
        <v>45806</v>
      </c>
      <c r="B272">
        <v>14.17</v>
      </c>
      <c r="C272">
        <v>14.17</v>
      </c>
      <c r="D272">
        <v>14.26</v>
      </c>
    </row>
    <row r="273" spans="1:4" x14ac:dyDescent="0.35">
      <c r="A273" s="23">
        <v>45807</v>
      </c>
      <c r="B273">
        <v>14.3</v>
      </c>
      <c r="C273">
        <v>14.39</v>
      </c>
      <c r="D273">
        <v>14.43</v>
      </c>
    </row>
    <row r="274" spans="1:4" x14ac:dyDescent="0.35">
      <c r="A274" s="23">
        <v>45808</v>
      </c>
      <c r="B274">
        <v>14.34</v>
      </c>
      <c r="C274">
        <v>14.51</v>
      </c>
      <c r="D274">
        <v>14.4</v>
      </c>
    </row>
    <row r="275" spans="1:4" x14ac:dyDescent="0.35">
      <c r="A275" s="23">
        <v>45809</v>
      </c>
      <c r="B275">
        <v>14</v>
      </c>
      <c r="C275">
        <v>14.05</v>
      </c>
      <c r="D275">
        <v>14.2</v>
      </c>
    </row>
    <row r="276" spans="1:4" x14ac:dyDescent="0.35">
      <c r="A276" s="23">
        <v>45810</v>
      </c>
      <c r="B276">
        <v>13.85</v>
      </c>
      <c r="C276">
        <v>13.93</v>
      </c>
      <c r="D276">
        <v>14.08</v>
      </c>
    </row>
    <row r="277" spans="1:4" x14ac:dyDescent="0.35">
      <c r="A277" s="23">
        <v>45811</v>
      </c>
      <c r="B277">
        <v>13.7</v>
      </c>
      <c r="C277">
        <v>13.59</v>
      </c>
      <c r="D277">
        <v>13.95</v>
      </c>
    </row>
    <row r="278" spans="1:4" x14ac:dyDescent="0.35">
      <c r="A278" s="23">
        <v>45812</v>
      </c>
      <c r="B278">
        <v>13.67</v>
      </c>
      <c r="C278">
        <v>13.55</v>
      </c>
      <c r="D278">
        <v>13.93</v>
      </c>
    </row>
    <row r="279" spans="1:4" x14ac:dyDescent="0.35">
      <c r="A279" s="23">
        <v>45813</v>
      </c>
      <c r="B279">
        <v>13.52</v>
      </c>
      <c r="C279">
        <v>13.5</v>
      </c>
      <c r="D279">
        <v>13.62</v>
      </c>
    </row>
    <row r="280" spans="1:4" x14ac:dyDescent="0.35">
      <c r="A280" s="23">
        <v>45814</v>
      </c>
      <c r="B280">
        <v>13.61</v>
      </c>
      <c r="C280">
        <v>13.41</v>
      </c>
      <c r="D280">
        <v>13.67</v>
      </c>
    </row>
    <row r="281" spans="1:4" x14ac:dyDescent="0.35">
      <c r="A281" s="23">
        <v>45815</v>
      </c>
      <c r="B281">
        <v>13.32</v>
      </c>
      <c r="C281">
        <v>12.54</v>
      </c>
      <c r="D281">
        <v>13.09</v>
      </c>
    </row>
    <row r="282" spans="1:4" x14ac:dyDescent="0.35">
      <c r="A282" s="23">
        <v>45816</v>
      </c>
      <c r="B282">
        <v>13.5</v>
      </c>
      <c r="C282">
        <v>12.92</v>
      </c>
      <c r="D282">
        <v>13.55</v>
      </c>
    </row>
    <row r="283" spans="1:4" x14ac:dyDescent="0.35">
      <c r="A283" s="23">
        <v>45817</v>
      </c>
      <c r="B283">
        <v>13.71</v>
      </c>
      <c r="C283">
        <v>13.51</v>
      </c>
      <c r="D283">
        <v>13.89</v>
      </c>
    </row>
    <row r="284" spans="1:4" x14ac:dyDescent="0.35">
      <c r="A284" s="23">
        <v>45818</v>
      </c>
      <c r="B284">
        <v>13.96</v>
      </c>
      <c r="C284">
        <v>13.72</v>
      </c>
      <c r="D284">
        <v>13.99</v>
      </c>
    </row>
    <row r="285" spans="1:4" x14ac:dyDescent="0.35">
      <c r="A285" s="23">
        <v>45819</v>
      </c>
      <c r="B285">
        <v>14.3</v>
      </c>
      <c r="C285">
        <v>14.44</v>
      </c>
      <c r="D285">
        <v>14.55</v>
      </c>
    </row>
    <row r="286" spans="1:4" x14ac:dyDescent="0.35">
      <c r="A286" s="23">
        <v>45820</v>
      </c>
      <c r="B286">
        <v>14.23</v>
      </c>
      <c r="C286">
        <v>14.8</v>
      </c>
      <c r="D286">
        <v>14.36</v>
      </c>
    </row>
    <row r="287" spans="1:4" x14ac:dyDescent="0.35">
      <c r="A287" s="23">
        <v>45821</v>
      </c>
      <c r="B287">
        <v>14.54</v>
      </c>
      <c r="C287">
        <v>15.04</v>
      </c>
      <c r="D287">
        <v>14.55</v>
      </c>
    </row>
    <row r="288" spans="1:4" x14ac:dyDescent="0.35">
      <c r="A288" s="23">
        <v>45822</v>
      </c>
      <c r="B288">
        <v>14.4</v>
      </c>
      <c r="C288">
        <v>14.85</v>
      </c>
      <c r="D288">
        <v>14.53</v>
      </c>
    </row>
    <row r="289" spans="1:4" x14ac:dyDescent="0.35">
      <c r="A289" s="23">
        <v>45823</v>
      </c>
      <c r="B289">
        <v>14.36</v>
      </c>
      <c r="C289">
        <v>14.63</v>
      </c>
      <c r="D289">
        <v>14.47</v>
      </c>
    </row>
    <row r="290" spans="1:4" x14ac:dyDescent="0.35">
      <c r="A290" s="23">
        <v>45824</v>
      </c>
      <c r="B290">
        <v>14.43</v>
      </c>
      <c r="C290">
        <v>14.95</v>
      </c>
      <c r="D290">
        <v>14.42</v>
      </c>
    </row>
    <row r="291" spans="1:4" x14ac:dyDescent="0.35">
      <c r="A291" s="23">
        <v>45825</v>
      </c>
      <c r="B291">
        <v>14.42</v>
      </c>
      <c r="C291">
        <v>14.83</v>
      </c>
      <c r="D291">
        <v>14.54</v>
      </c>
    </row>
    <row r="292" spans="1:4" x14ac:dyDescent="0.35">
      <c r="A292" s="23">
        <v>45826</v>
      </c>
      <c r="B292">
        <v>14.82</v>
      </c>
      <c r="C292">
        <v>14.96</v>
      </c>
      <c r="D292">
        <v>14.74</v>
      </c>
    </row>
    <row r="293" spans="1:4" x14ac:dyDescent="0.35">
      <c r="A293" s="23">
        <v>45827</v>
      </c>
      <c r="B293">
        <v>14.82</v>
      </c>
      <c r="C293">
        <v>15.04</v>
      </c>
      <c r="D293">
        <v>15.12</v>
      </c>
    </row>
    <row r="294" spans="1:4" x14ac:dyDescent="0.35">
      <c r="A294" s="23">
        <v>45828</v>
      </c>
      <c r="B294">
        <v>14.82</v>
      </c>
      <c r="C294">
        <v>15.04</v>
      </c>
      <c r="D294">
        <v>15.12</v>
      </c>
    </row>
    <row r="295" spans="1:4" x14ac:dyDescent="0.35">
      <c r="A295" s="23">
        <v>45829</v>
      </c>
      <c r="B295">
        <v>14.82</v>
      </c>
      <c r="C295">
        <v>15.04</v>
      </c>
      <c r="D295">
        <v>15.12</v>
      </c>
    </row>
    <row r="296" spans="1:4" x14ac:dyDescent="0.35">
      <c r="A296" s="23">
        <v>45830</v>
      </c>
      <c r="B296">
        <v>14.82</v>
      </c>
      <c r="C296">
        <v>15.04</v>
      </c>
      <c r="D296">
        <v>15.12</v>
      </c>
    </row>
    <row r="297" spans="1:4" x14ac:dyDescent="0.35">
      <c r="A297" s="23">
        <v>45831</v>
      </c>
      <c r="B297">
        <v>14.62</v>
      </c>
      <c r="C297">
        <v>14.58</v>
      </c>
      <c r="D297">
        <v>14.9</v>
      </c>
    </row>
    <row r="298" spans="1:4" x14ac:dyDescent="0.35">
      <c r="A298" s="23">
        <v>45832</v>
      </c>
      <c r="B298">
        <v>14.66</v>
      </c>
      <c r="C298">
        <v>14.78</v>
      </c>
      <c r="D298">
        <v>14.66</v>
      </c>
    </row>
    <row r="299" spans="1:4" x14ac:dyDescent="0.35">
      <c r="A299" s="23">
        <v>45833</v>
      </c>
      <c r="B299">
        <v>14.65</v>
      </c>
      <c r="C299">
        <v>15.04</v>
      </c>
      <c r="D299">
        <v>14.8</v>
      </c>
    </row>
    <row r="300" spans="1:4" x14ac:dyDescent="0.35">
      <c r="A300" s="23">
        <v>45834</v>
      </c>
      <c r="B300">
        <v>14.68</v>
      </c>
      <c r="C300">
        <v>14.82</v>
      </c>
      <c r="D300">
        <v>14.74</v>
      </c>
    </row>
    <row r="301" spans="1:4" x14ac:dyDescent="0.35">
      <c r="A301" s="23">
        <v>45835</v>
      </c>
      <c r="B301">
        <v>14.82</v>
      </c>
      <c r="C301">
        <v>15.04</v>
      </c>
      <c r="D301">
        <v>15.02</v>
      </c>
    </row>
    <row r="302" spans="1:4" x14ac:dyDescent="0.35">
      <c r="A302" s="23">
        <v>45836</v>
      </c>
      <c r="B302">
        <v>14.82</v>
      </c>
      <c r="C302">
        <v>15.04</v>
      </c>
      <c r="D302">
        <v>14.98</v>
      </c>
    </row>
    <row r="303" spans="1:4" x14ac:dyDescent="0.35">
      <c r="A303" s="23">
        <v>45837</v>
      </c>
      <c r="B303">
        <v>14.82</v>
      </c>
      <c r="C303">
        <v>15.04</v>
      </c>
      <c r="D303">
        <v>15.11</v>
      </c>
    </row>
    <row r="304" spans="1:4" x14ac:dyDescent="0.35">
      <c r="A304" s="23">
        <v>45838</v>
      </c>
      <c r="B304">
        <v>14.82</v>
      </c>
      <c r="C304">
        <v>15.04</v>
      </c>
      <c r="D304">
        <v>15.12</v>
      </c>
    </row>
    <row r="305" spans="1:4" x14ac:dyDescent="0.35">
      <c r="A305" s="23">
        <v>45839</v>
      </c>
      <c r="B305">
        <v>14.82</v>
      </c>
      <c r="C305">
        <v>15.04</v>
      </c>
      <c r="D305">
        <v>15.12</v>
      </c>
    </row>
    <row r="306" spans="1:4" x14ac:dyDescent="0.35">
      <c r="A306" s="23">
        <v>45840</v>
      </c>
      <c r="B306">
        <v>14.82</v>
      </c>
      <c r="C306">
        <v>14.74</v>
      </c>
      <c r="D306">
        <v>15.01</v>
      </c>
    </row>
    <row r="307" spans="1:4" x14ac:dyDescent="0.35">
      <c r="A307" s="23">
        <v>45841</v>
      </c>
      <c r="B307">
        <v>14.58</v>
      </c>
      <c r="C307">
        <v>14.72</v>
      </c>
      <c r="D307">
        <v>14.83</v>
      </c>
    </row>
    <row r="308" spans="1:4" x14ac:dyDescent="0.35">
      <c r="A308" s="23">
        <v>45842</v>
      </c>
      <c r="B308">
        <v>14.65</v>
      </c>
      <c r="C308">
        <v>14.52</v>
      </c>
      <c r="D308">
        <v>14.84</v>
      </c>
    </row>
    <row r="309" spans="1:4" x14ac:dyDescent="0.35">
      <c r="A309" s="23">
        <v>45843</v>
      </c>
      <c r="B309">
        <v>14.6</v>
      </c>
      <c r="C309">
        <v>14.77</v>
      </c>
      <c r="D309">
        <v>14.65</v>
      </c>
    </row>
    <row r="310" spans="1:4" x14ac:dyDescent="0.35">
      <c r="A310" s="23">
        <v>45844</v>
      </c>
      <c r="B310">
        <v>14.57</v>
      </c>
      <c r="C310">
        <v>14.42</v>
      </c>
      <c r="D310">
        <v>14.6</v>
      </c>
    </row>
    <row r="311" spans="1:4" x14ac:dyDescent="0.35">
      <c r="A311" s="23">
        <v>45845</v>
      </c>
      <c r="B311">
        <v>14.44</v>
      </c>
      <c r="C311">
        <v>14.12</v>
      </c>
      <c r="D311">
        <v>14.7</v>
      </c>
    </row>
    <row r="312" spans="1:4" x14ac:dyDescent="0.35">
      <c r="A312" s="23">
        <v>45846</v>
      </c>
      <c r="B312">
        <v>14.51</v>
      </c>
      <c r="C312">
        <v>14.23</v>
      </c>
      <c r="D312">
        <v>14.6</v>
      </c>
    </row>
    <row r="313" spans="1:4" x14ac:dyDescent="0.35">
      <c r="A313" s="23">
        <v>45847</v>
      </c>
      <c r="B313">
        <v>14.82</v>
      </c>
      <c r="C313">
        <v>14.83</v>
      </c>
      <c r="D313">
        <v>14.88</v>
      </c>
    </row>
    <row r="314" spans="1:4" x14ac:dyDescent="0.35">
      <c r="A314" s="23">
        <v>45848</v>
      </c>
      <c r="B314">
        <v>14.82</v>
      </c>
      <c r="C314">
        <v>15.04</v>
      </c>
      <c r="D314">
        <v>15.12</v>
      </c>
    </row>
    <row r="315" spans="1:4" x14ac:dyDescent="0.35">
      <c r="A315" s="23">
        <v>45849</v>
      </c>
      <c r="B315">
        <v>14.82</v>
      </c>
      <c r="C315">
        <v>15.04</v>
      </c>
      <c r="D315">
        <v>15.12</v>
      </c>
    </row>
    <row r="316" spans="1:4" x14ac:dyDescent="0.35">
      <c r="A316" s="23">
        <v>45850</v>
      </c>
      <c r="B316">
        <v>14.82</v>
      </c>
      <c r="C316">
        <v>15.04</v>
      </c>
      <c r="D316">
        <v>15.12</v>
      </c>
    </row>
    <row r="317" spans="1:4" x14ac:dyDescent="0.35">
      <c r="A317" s="23">
        <v>45851</v>
      </c>
      <c r="B317">
        <v>14.82</v>
      </c>
      <c r="C317">
        <v>15.04</v>
      </c>
      <c r="D317">
        <v>15.12</v>
      </c>
    </row>
    <row r="318" spans="1:4" x14ac:dyDescent="0.35">
      <c r="A318" s="23">
        <v>45852</v>
      </c>
      <c r="B318">
        <v>14.82</v>
      </c>
      <c r="C318">
        <v>15.04</v>
      </c>
      <c r="D318">
        <v>15.12</v>
      </c>
    </row>
    <row r="319" spans="1:4" x14ac:dyDescent="0.35">
      <c r="A319" s="23">
        <v>45853</v>
      </c>
      <c r="B319">
        <v>14.8</v>
      </c>
      <c r="C319">
        <v>14.7</v>
      </c>
      <c r="D319">
        <v>15.04</v>
      </c>
    </row>
    <row r="320" spans="1:4" x14ac:dyDescent="0.35">
      <c r="A320" s="23">
        <v>45854</v>
      </c>
      <c r="B320">
        <v>14.82</v>
      </c>
      <c r="C320">
        <v>15.04</v>
      </c>
      <c r="D320">
        <v>15.06</v>
      </c>
    </row>
    <row r="321" spans="1:4" x14ac:dyDescent="0.35">
      <c r="A321" s="23">
        <v>45855</v>
      </c>
      <c r="B321">
        <v>14.82</v>
      </c>
      <c r="C321">
        <v>15.04</v>
      </c>
      <c r="D321">
        <v>15.06</v>
      </c>
    </row>
    <row r="322" spans="1:4" x14ac:dyDescent="0.35">
      <c r="A322" s="23">
        <v>45856</v>
      </c>
      <c r="B322">
        <v>14.82</v>
      </c>
      <c r="C322">
        <v>15.04</v>
      </c>
      <c r="D322">
        <v>15.07</v>
      </c>
    </row>
    <row r="323" spans="1:4" x14ac:dyDescent="0.35">
      <c r="A323" s="23">
        <v>45857</v>
      </c>
      <c r="B323">
        <v>14.77</v>
      </c>
      <c r="C323">
        <v>15.04</v>
      </c>
      <c r="D323">
        <v>15.01</v>
      </c>
    </row>
    <row r="324" spans="1:4" x14ac:dyDescent="0.35">
      <c r="A324" s="23">
        <v>45858</v>
      </c>
      <c r="B324">
        <v>14.58</v>
      </c>
      <c r="C324">
        <v>14.88</v>
      </c>
      <c r="D324">
        <v>14.89</v>
      </c>
    </row>
    <row r="325" spans="1:4" x14ac:dyDescent="0.35">
      <c r="A325" s="23">
        <v>45859</v>
      </c>
      <c r="B325">
        <v>14.38</v>
      </c>
      <c r="C325">
        <v>15</v>
      </c>
      <c r="D325">
        <v>14.73</v>
      </c>
    </row>
    <row r="326" spans="1:4" x14ac:dyDescent="0.35">
      <c r="A326" s="23">
        <v>45860</v>
      </c>
      <c r="B326">
        <v>14.52</v>
      </c>
      <c r="C326">
        <v>14.76</v>
      </c>
      <c r="D326">
        <v>14.78</v>
      </c>
    </row>
    <row r="327" spans="1:4" x14ac:dyDescent="0.35">
      <c r="A327" s="23">
        <v>45861</v>
      </c>
      <c r="B327">
        <v>14.63</v>
      </c>
      <c r="C327">
        <v>14.67</v>
      </c>
      <c r="D327">
        <v>14.79</v>
      </c>
    </row>
    <row r="328" spans="1:4" x14ac:dyDescent="0.35">
      <c r="A328" s="23">
        <v>45862</v>
      </c>
      <c r="B328">
        <v>14.77</v>
      </c>
      <c r="C328">
        <v>14.91</v>
      </c>
      <c r="D328">
        <v>14.94</v>
      </c>
    </row>
    <row r="329" spans="1:4" x14ac:dyDescent="0.35">
      <c r="A329" s="23">
        <v>45863</v>
      </c>
      <c r="B329">
        <v>14.82</v>
      </c>
      <c r="C329">
        <v>15.04</v>
      </c>
      <c r="D329">
        <v>14.99</v>
      </c>
    </row>
    <row r="330" spans="1:4" x14ac:dyDescent="0.35">
      <c r="A330" s="23">
        <v>45864</v>
      </c>
      <c r="B330">
        <v>14.8</v>
      </c>
      <c r="C330">
        <v>14.93</v>
      </c>
      <c r="D330">
        <v>14.98</v>
      </c>
    </row>
    <row r="331" spans="1:4" x14ac:dyDescent="0.35">
      <c r="A331" s="23">
        <v>45865</v>
      </c>
      <c r="B331">
        <v>14.45</v>
      </c>
      <c r="C331">
        <v>14.71</v>
      </c>
      <c r="D331">
        <v>14.81</v>
      </c>
    </row>
    <row r="332" spans="1:4" x14ac:dyDescent="0.35">
      <c r="A332" s="23">
        <v>45866</v>
      </c>
      <c r="B332">
        <v>14.5</v>
      </c>
      <c r="C332">
        <v>14.69</v>
      </c>
      <c r="D332">
        <v>14.9</v>
      </c>
    </row>
    <row r="333" spans="1:4" x14ac:dyDescent="0.35">
      <c r="A333" s="23">
        <v>45867</v>
      </c>
      <c r="B333">
        <v>14.57</v>
      </c>
      <c r="C333">
        <v>14.66</v>
      </c>
      <c r="D333">
        <v>14.96</v>
      </c>
    </row>
    <row r="334" spans="1:4" x14ac:dyDescent="0.35">
      <c r="A334" s="23">
        <v>45868</v>
      </c>
      <c r="B334">
        <v>14.82</v>
      </c>
      <c r="C334">
        <v>14.73</v>
      </c>
      <c r="D334">
        <v>15.12</v>
      </c>
    </row>
    <row r="335" spans="1:4" x14ac:dyDescent="0.35">
      <c r="A335" s="23">
        <v>45869</v>
      </c>
      <c r="B335">
        <v>14.82</v>
      </c>
      <c r="C335">
        <v>14.57</v>
      </c>
      <c r="D335">
        <v>15.12</v>
      </c>
    </row>
    <row r="336" spans="1:4" x14ac:dyDescent="0.35">
      <c r="A336" s="23">
        <v>45870</v>
      </c>
      <c r="B336">
        <v>14.72</v>
      </c>
      <c r="C336">
        <v>14.25</v>
      </c>
      <c r="D336">
        <v>14.88</v>
      </c>
    </row>
    <row r="337" spans="1:4" x14ac:dyDescent="0.35">
      <c r="A337" s="23">
        <v>45871</v>
      </c>
      <c r="B337">
        <v>14.54</v>
      </c>
      <c r="C337">
        <v>14.42</v>
      </c>
      <c r="D337">
        <v>14.78</v>
      </c>
    </row>
    <row r="338" spans="1:4" x14ac:dyDescent="0.35">
      <c r="A338" s="23">
        <v>45872</v>
      </c>
      <c r="B338">
        <v>14.78</v>
      </c>
      <c r="C338">
        <v>14.6</v>
      </c>
      <c r="D338">
        <v>14.91</v>
      </c>
    </row>
    <row r="339" spans="1:4" x14ac:dyDescent="0.35">
      <c r="A339" s="23">
        <v>45873</v>
      </c>
      <c r="B339">
        <v>14.71</v>
      </c>
      <c r="C339">
        <v>14.63</v>
      </c>
      <c r="D339">
        <v>14.96</v>
      </c>
    </row>
    <row r="340" spans="1:4" x14ac:dyDescent="0.35">
      <c r="A340" s="23">
        <v>45874</v>
      </c>
      <c r="B340">
        <v>14.5</v>
      </c>
      <c r="C340">
        <v>14.3</v>
      </c>
      <c r="D340">
        <v>14.87</v>
      </c>
    </row>
    <row r="341" spans="1:4" x14ac:dyDescent="0.35">
      <c r="A341" s="23">
        <v>45875</v>
      </c>
      <c r="B341">
        <v>14.47</v>
      </c>
      <c r="C341">
        <v>14.57</v>
      </c>
      <c r="D341">
        <v>14.77</v>
      </c>
    </row>
    <row r="342" spans="1:4" x14ac:dyDescent="0.35">
      <c r="A342" s="23">
        <v>45876</v>
      </c>
      <c r="B342">
        <v>14.48</v>
      </c>
      <c r="C342">
        <v>14.9</v>
      </c>
      <c r="D342">
        <v>14.78</v>
      </c>
    </row>
    <row r="343" spans="1:4" x14ac:dyDescent="0.35">
      <c r="A343" s="23">
        <v>45877</v>
      </c>
      <c r="B343">
        <v>14.61</v>
      </c>
      <c r="C343">
        <v>14.96</v>
      </c>
      <c r="D343">
        <v>14.88</v>
      </c>
    </row>
    <row r="344" spans="1:4" x14ac:dyDescent="0.35">
      <c r="A344" s="23">
        <v>45878</v>
      </c>
      <c r="B344">
        <v>14.67</v>
      </c>
      <c r="C344">
        <v>14.99</v>
      </c>
      <c r="D344">
        <v>14.98</v>
      </c>
    </row>
    <row r="345" spans="1:4" x14ac:dyDescent="0.35">
      <c r="A345" s="23">
        <v>45879</v>
      </c>
    </row>
    <row r="346" spans="1:4" x14ac:dyDescent="0.35">
      <c r="A346" s="23">
        <v>45880</v>
      </c>
    </row>
    <row r="347" spans="1:4" x14ac:dyDescent="0.35">
      <c r="A347" s="23">
        <v>45881</v>
      </c>
    </row>
    <row r="348" spans="1:4" x14ac:dyDescent="0.35">
      <c r="A348" s="23">
        <v>45882</v>
      </c>
    </row>
    <row r="349" spans="1:4" x14ac:dyDescent="0.35">
      <c r="A349" s="23">
        <v>45883</v>
      </c>
    </row>
    <row r="350" spans="1:4" x14ac:dyDescent="0.35">
      <c r="A350" s="23">
        <v>45884</v>
      </c>
    </row>
    <row r="351" spans="1:4" x14ac:dyDescent="0.35">
      <c r="A351" s="23">
        <v>45885</v>
      </c>
    </row>
    <row r="352" spans="1:4" x14ac:dyDescent="0.35">
      <c r="A352" s="23">
        <v>45886</v>
      </c>
    </row>
    <row r="353" spans="1:1" x14ac:dyDescent="0.35">
      <c r="A353" s="23">
        <v>45887</v>
      </c>
    </row>
    <row r="354" spans="1:1" x14ac:dyDescent="0.35">
      <c r="A354" s="23">
        <v>45888</v>
      </c>
    </row>
    <row r="355" spans="1:1" x14ac:dyDescent="0.35">
      <c r="A355" s="23">
        <v>45889</v>
      </c>
    </row>
    <row r="356" spans="1:1" x14ac:dyDescent="0.35">
      <c r="A356" s="23">
        <v>45890</v>
      </c>
    </row>
    <row r="357" spans="1:1" x14ac:dyDescent="0.35">
      <c r="A357" s="23">
        <v>45891</v>
      </c>
    </row>
    <row r="358" spans="1:1" x14ac:dyDescent="0.35">
      <c r="A358" s="23">
        <v>45892</v>
      </c>
    </row>
    <row r="359" spans="1:1" x14ac:dyDescent="0.35">
      <c r="A359" s="23">
        <v>45893</v>
      </c>
    </row>
    <row r="360" spans="1:1" x14ac:dyDescent="0.35">
      <c r="A360" s="23">
        <v>45894</v>
      </c>
    </row>
    <row r="361" spans="1:1" x14ac:dyDescent="0.35">
      <c r="A361" s="23">
        <v>45895</v>
      </c>
    </row>
    <row r="362" spans="1:1" x14ac:dyDescent="0.35">
      <c r="A362" s="23">
        <v>45896</v>
      </c>
    </row>
    <row r="363" spans="1:1" x14ac:dyDescent="0.35">
      <c r="A363" s="23">
        <v>45897</v>
      </c>
    </row>
    <row r="364" spans="1:1" x14ac:dyDescent="0.35">
      <c r="A364" s="23">
        <v>45898</v>
      </c>
    </row>
    <row r="365" spans="1:1" x14ac:dyDescent="0.35">
      <c r="A365" s="23">
        <v>45899</v>
      </c>
    </row>
    <row r="366" spans="1:1" x14ac:dyDescent="0.35">
      <c r="A366" s="23">
        <v>45900</v>
      </c>
    </row>
    <row r="367" spans="1:1" x14ac:dyDescent="0.35">
      <c r="A367" s="23"/>
    </row>
    <row r="368" spans="1:1" x14ac:dyDescent="0.35">
      <c r="A368" s="23"/>
    </row>
    <row r="369" spans="1:1" x14ac:dyDescent="0.35">
      <c r="A369" s="23"/>
    </row>
    <row r="370" spans="1:1" x14ac:dyDescent="0.35">
      <c r="A370" s="23"/>
    </row>
    <row r="371" spans="1:1" x14ac:dyDescent="0.35">
      <c r="A371" s="23"/>
    </row>
    <row r="372" spans="1:1" x14ac:dyDescent="0.35">
      <c r="A372" s="23"/>
    </row>
    <row r="373" spans="1:1" x14ac:dyDescent="0.35">
      <c r="A373" s="23"/>
    </row>
  </sheetData>
  <conditionalFormatting sqref="B2:B344">
    <cfRule type="top10" dxfId="2" priority="3" bottom="1" rank="1"/>
  </conditionalFormatting>
  <conditionalFormatting sqref="C2:C344">
    <cfRule type="top10" dxfId="1" priority="2" bottom="1" rank="1"/>
  </conditionalFormatting>
  <conditionalFormatting sqref="D2:D344">
    <cfRule type="top10" dxfId="0" priority="1" bottom="1" rank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EEE7-C2FE-415A-B128-76D7B9FBB5A3}">
  <sheetPr>
    <tabColor rgb="FF00B050"/>
  </sheetPr>
  <dimension ref="A1:N54"/>
  <sheetViews>
    <sheetView topLeftCell="A13" workbookViewId="0">
      <selection activeCell="M33" sqref="M33"/>
    </sheetView>
  </sheetViews>
  <sheetFormatPr defaultRowHeight="14.5" x14ac:dyDescent="0.35"/>
  <cols>
    <col min="1" max="1" width="23.81640625" customWidth="1"/>
    <col min="2" max="2" width="15.36328125" bestFit="1" customWidth="1"/>
    <col min="3" max="3" width="14.36328125" bestFit="1" customWidth="1"/>
    <col min="4" max="4" width="15.36328125" bestFit="1" customWidth="1"/>
    <col min="5" max="5" width="13.36328125" bestFit="1" customWidth="1"/>
    <col min="7" max="7" width="20" bestFit="1" customWidth="1"/>
    <col min="10" max="10" width="13.54296875" bestFit="1" customWidth="1"/>
    <col min="11" max="11" width="13.36328125" bestFit="1" customWidth="1"/>
    <col min="13" max="13" width="14.54296875" bestFit="1" customWidth="1"/>
    <col min="14" max="14" width="13.08984375" bestFit="1" customWidth="1"/>
  </cols>
  <sheetData>
    <row r="1" spans="1:14" x14ac:dyDescent="0.35">
      <c r="A1" s="35" t="s">
        <v>292</v>
      </c>
      <c r="B1" s="35" t="s">
        <v>21</v>
      </c>
      <c r="C1" s="35" t="s">
        <v>22</v>
      </c>
      <c r="D1" s="35" t="s">
        <v>107</v>
      </c>
      <c r="E1" s="35" t="s">
        <v>175</v>
      </c>
      <c r="F1" s="35"/>
      <c r="G1" s="35" t="s">
        <v>55</v>
      </c>
      <c r="H1" s="35" t="s">
        <v>21</v>
      </c>
      <c r="I1" s="35" t="s">
        <v>22</v>
      </c>
      <c r="J1" s="35" t="s">
        <v>107</v>
      </c>
      <c r="K1" s="35" t="s">
        <v>175</v>
      </c>
      <c r="N1" s="36" t="s">
        <v>108</v>
      </c>
    </row>
    <row r="2" spans="1:14" x14ac:dyDescent="0.35">
      <c r="A2" t="s">
        <v>46</v>
      </c>
      <c r="B2" s="250">
        <v>252209708.7675125</v>
      </c>
      <c r="C2" s="250">
        <v>49802357.079001792</v>
      </c>
      <c r="D2" s="250">
        <v>189423045.9330844</v>
      </c>
      <c r="E2" s="251">
        <f>SUM(B2:D2)</f>
        <v>491435111.77959871</v>
      </c>
      <c r="F2" s="129"/>
      <c r="G2" s="129" t="s">
        <v>46</v>
      </c>
      <c r="H2" s="252">
        <f>B2/1000000</f>
        <v>252.2097087675125</v>
      </c>
      <c r="I2" s="252">
        <f t="shared" ref="I2:J2" si="0">C2/1000000</f>
        <v>49.802357079001794</v>
      </c>
      <c r="J2" s="252">
        <f t="shared" si="0"/>
        <v>189.42304593308441</v>
      </c>
      <c r="K2" s="252">
        <f>SUM(H2:J2)</f>
        <v>491.43511177959874</v>
      </c>
      <c r="M2" s="35" t="s">
        <v>21</v>
      </c>
      <c r="N2">
        <v>39.626199999999997</v>
      </c>
    </row>
    <row r="3" spans="1:14" x14ac:dyDescent="0.35">
      <c r="A3" t="s">
        <v>47</v>
      </c>
      <c r="B3" s="250">
        <v>252266937.87950757</v>
      </c>
      <c r="C3" s="250">
        <v>49811750.654332332</v>
      </c>
      <c r="D3" s="250">
        <v>189457012.564652</v>
      </c>
      <c r="E3" s="251">
        <f t="shared" ref="E3:E11" si="1">SUM(B3:D3)</f>
        <v>491535701.09849191</v>
      </c>
      <c r="F3" s="129"/>
      <c r="G3" s="129" t="s">
        <v>47</v>
      </c>
      <c r="H3" s="252">
        <f t="shared" ref="H3:H11" si="2">B3/1000000</f>
        <v>252.26693787950757</v>
      </c>
      <c r="I3" s="252">
        <f t="shared" ref="I3:I11" si="3">C3/1000000</f>
        <v>49.811750654332336</v>
      </c>
      <c r="J3" s="252">
        <f t="shared" ref="J3:J11" si="4">D3/1000000</f>
        <v>189.45701256465199</v>
      </c>
      <c r="K3" s="252">
        <f t="shared" ref="K3:K11" si="5">SUM(H3:J3)</f>
        <v>491.53570109849193</v>
      </c>
      <c r="M3" s="35" t="s">
        <v>23</v>
      </c>
      <c r="N3">
        <v>39.780500000000004</v>
      </c>
    </row>
    <row r="4" spans="1:14" x14ac:dyDescent="0.35">
      <c r="A4" t="s">
        <v>48</v>
      </c>
      <c r="B4" s="250">
        <v>252120182.22931379</v>
      </c>
      <c r="C4" s="250">
        <v>49787662.210405476</v>
      </c>
      <c r="D4" s="250">
        <v>189369910.12802804</v>
      </c>
      <c r="E4" s="251">
        <f t="shared" si="1"/>
        <v>491277754.56774729</v>
      </c>
      <c r="F4" s="129"/>
      <c r="G4" s="129" t="s">
        <v>48</v>
      </c>
      <c r="H4" s="252">
        <f t="shared" si="2"/>
        <v>252.1201822293138</v>
      </c>
      <c r="I4" s="252">
        <f t="shared" si="3"/>
        <v>49.787662210405479</v>
      </c>
      <c r="J4" s="252">
        <f t="shared" si="4"/>
        <v>189.36991012802804</v>
      </c>
      <c r="K4" s="252">
        <f t="shared" si="5"/>
        <v>491.27775456774731</v>
      </c>
      <c r="M4" s="35" t="s">
        <v>22</v>
      </c>
      <c r="N4">
        <v>39.688600000000001</v>
      </c>
    </row>
    <row r="5" spans="1:14" x14ac:dyDescent="0.35">
      <c r="A5" t="s">
        <v>49</v>
      </c>
      <c r="B5" s="250">
        <v>251901916.21228263</v>
      </c>
      <c r="C5" s="250">
        <v>49751836.06875129</v>
      </c>
      <c r="D5" s="250">
        <v>189240364.84721246</v>
      </c>
      <c r="E5" s="251">
        <f t="shared" si="1"/>
        <v>490894117.12824643</v>
      </c>
      <c r="F5" s="129"/>
      <c r="G5" s="129" t="s">
        <v>49</v>
      </c>
      <c r="H5" s="252">
        <f t="shared" si="2"/>
        <v>251.90191621228263</v>
      </c>
      <c r="I5" s="252">
        <f t="shared" si="3"/>
        <v>49.751836068751288</v>
      </c>
      <c r="J5" s="252">
        <f t="shared" si="4"/>
        <v>189.24036484721248</v>
      </c>
      <c r="K5" s="252">
        <f t="shared" si="5"/>
        <v>490.89411712824642</v>
      </c>
    </row>
    <row r="6" spans="1:14" x14ac:dyDescent="0.35">
      <c r="A6" t="s">
        <v>50</v>
      </c>
      <c r="B6" s="250">
        <v>250086976.56578922</v>
      </c>
      <c r="C6" s="250">
        <v>49438919.99062489</v>
      </c>
      <c r="D6" s="250">
        <v>188035397.39022705</v>
      </c>
      <c r="E6" s="251">
        <f t="shared" si="1"/>
        <v>487561293.94664121</v>
      </c>
      <c r="F6" s="129"/>
      <c r="G6" s="129" t="s">
        <v>50</v>
      </c>
      <c r="H6" s="252">
        <f t="shared" si="2"/>
        <v>250.08697656578923</v>
      </c>
      <c r="I6" s="252">
        <f t="shared" si="3"/>
        <v>49.438919990624889</v>
      </c>
      <c r="J6" s="252">
        <f t="shared" si="4"/>
        <v>188.03539739022705</v>
      </c>
      <c r="K6" s="252">
        <f t="shared" si="5"/>
        <v>487.56129394664117</v>
      </c>
      <c r="M6" s="35" t="s">
        <v>219</v>
      </c>
      <c r="N6">
        <v>3.6</v>
      </c>
    </row>
    <row r="7" spans="1:14" x14ac:dyDescent="0.35">
      <c r="A7" t="s">
        <v>51</v>
      </c>
      <c r="B7" s="250">
        <v>244052389.86432239</v>
      </c>
      <c r="C7" s="250">
        <v>48148486.457392938</v>
      </c>
      <c r="D7" s="250">
        <v>182748957.42944551</v>
      </c>
      <c r="E7" s="251">
        <f t="shared" si="1"/>
        <v>474949833.75116086</v>
      </c>
      <c r="F7" s="129"/>
      <c r="G7" s="129" t="s">
        <v>51</v>
      </c>
      <c r="H7" s="252">
        <f t="shared" si="2"/>
        <v>244.05238986432241</v>
      </c>
      <c r="I7" s="252">
        <f t="shared" si="3"/>
        <v>48.148486457392941</v>
      </c>
      <c r="J7" s="252">
        <f t="shared" si="4"/>
        <v>182.74895742944551</v>
      </c>
      <c r="K7" s="252">
        <f t="shared" si="5"/>
        <v>474.94983375116084</v>
      </c>
    </row>
    <row r="8" spans="1:14" x14ac:dyDescent="0.35">
      <c r="A8" t="s">
        <v>52</v>
      </c>
      <c r="B8" s="250">
        <v>240359016.96368226</v>
      </c>
      <c r="C8" s="250">
        <v>47617981.185423978</v>
      </c>
      <c r="D8" s="250">
        <v>180859733.98264438</v>
      </c>
      <c r="E8" s="251">
        <f t="shared" si="1"/>
        <v>468836732.13175064</v>
      </c>
      <c r="F8" s="129"/>
      <c r="G8" s="129" t="s">
        <v>52</v>
      </c>
      <c r="H8" s="252">
        <f t="shared" si="2"/>
        <v>240.35901696368225</v>
      </c>
      <c r="I8" s="252">
        <f t="shared" si="3"/>
        <v>47.617981185423979</v>
      </c>
      <c r="J8" s="252">
        <f t="shared" si="4"/>
        <v>180.85973398264437</v>
      </c>
      <c r="K8" s="252">
        <f t="shared" si="5"/>
        <v>468.83673213175064</v>
      </c>
      <c r="N8">
        <v>1000</v>
      </c>
    </row>
    <row r="9" spans="1:14" x14ac:dyDescent="0.35">
      <c r="A9" t="s">
        <v>53</v>
      </c>
      <c r="B9" s="250">
        <v>237473214.16035768</v>
      </c>
      <c r="C9" s="250">
        <v>47110141.81377776</v>
      </c>
      <c r="D9" s="250">
        <v>179100326.82781443</v>
      </c>
      <c r="E9" s="251">
        <f t="shared" si="1"/>
        <v>463683682.80194986</v>
      </c>
      <c r="F9" s="129"/>
      <c r="G9" s="129" t="s">
        <v>53</v>
      </c>
      <c r="H9" s="252">
        <f t="shared" si="2"/>
        <v>237.47321416035768</v>
      </c>
      <c r="I9" s="252">
        <f t="shared" si="3"/>
        <v>47.110141813777759</v>
      </c>
      <c r="J9" s="252">
        <f t="shared" si="4"/>
        <v>179.10032682781443</v>
      </c>
      <c r="K9" s="252">
        <f t="shared" si="5"/>
        <v>463.68368280194989</v>
      </c>
      <c r="N9" s="31">
        <v>1000000</v>
      </c>
    </row>
    <row r="10" spans="1:14" x14ac:dyDescent="0.35">
      <c r="A10" t="s">
        <v>54</v>
      </c>
      <c r="B10" s="250">
        <v>233881386.93736795</v>
      </c>
      <c r="C10" s="250">
        <v>46576703.413333029</v>
      </c>
      <c r="D10" s="250">
        <v>176794762.0616315</v>
      </c>
      <c r="E10" s="251">
        <f t="shared" si="1"/>
        <v>457252852.41233248</v>
      </c>
      <c r="F10" s="129"/>
      <c r="G10" s="129" t="s">
        <v>54</v>
      </c>
      <c r="H10" s="252">
        <f t="shared" si="2"/>
        <v>233.88138693736795</v>
      </c>
      <c r="I10" s="252">
        <f t="shared" si="3"/>
        <v>46.576703413333028</v>
      </c>
      <c r="J10" s="252">
        <f t="shared" si="4"/>
        <v>176.7947620616315</v>
      </c>
      <c r="K10" s="252">
        <f t="shared" si="5"/>
        <v>457.25285241233246</v>
      </c>
    </row>
    <row r="11" spans="1:14" x14ac:dyDescent="0.35">
      <c r="A11" t="s">
        <v>217</v>
      </c>
      <c r="B11" s="250">
        <v>229799075.52790979</v>
      </c>
      <c r="C11" s="250">
        <v>45969041.2275111</v>
      </c>
      <c r="D11" s="250">
        <v>174821510.60110411</v>
      </c>
      <c r="E11" s="251">
        <f t="shared" si="1"/>
        <v>450589627.35652494</v>
      </c>
      <c r="F11" s="129"/>
      <c r="G11" s="129" t="s">
        <v>217</v>
      </c>
      <c r="H11" s="252">
        <f t="shared" si="2"/>
        <v>229.79907552790979</v>
      </c>
      <c r="I11" s="252">
        <f t="shared" si="3"/>
        <v>45.969041227511099</v>
      </c>
      <c r="J11" s="252">
        <f t="shared" si="4"/>
        <v>174.82151060110411</v>
      </c>
      <c r="K11" s="252">
        <f t="shared" si="5"/>
        <v>450.58962735652506</v>
      </c>
    </row>
    <row r="12" spans="1:14" x14ac:dyDescent="0.35">
      <c r="B12" s="129"/>
      <c r="C12" s="129"/>
      <c r="D12" s="129"/>
      <c r="E12" s="129"/>
      <c r="F12" s="129"/>
      <c r="G12" s="129"/>
      <c r="H12" s="129"/>
      <c r="I12" s="129"/>
      <c r="J12" s="129"/>
      <c r="K12" s="252"/>
      <c r="M12" s="35" t="s">
        <v>220</v>
      </c>
    </row>
    <row r="13" spans="1:14" x14ac:dyDescent="0.35">
      <c r="B13" s="129"/>
      <c r="C13" s="129"/>
      <c r="D13" s="129"/>
      <c r="E13" s="129"/>
      <c r="F13" s="129"/>
      <c r="G13" s="129"/>
      <c r="H13" s="129"/>
      <c r="I13" s="129"/>
      <c r="J13" s="129"/>
      <c r="K13" s="252"/>
      <c r="M13" s="195">
        <f>1-E6/E2</f>
        <v>7.882663936912282E-3</v>
      </c>
    </row>
    <row r="14" spans="1:14" x14ac:dyDescent="0.35">
      <c r="A14" s="35" t="s">
        <v>293</v>
      </c>
      <c r="B14" s="253" t="s">
        <v>21</v>
      </c>
      <c r="C14" s="253" t="s">
        <v>22</v>
      </c>
      <c r="D14" s="253" t="s">
        <v>107</v>
      </c>
      <c r="E14" s="253" t="s">
        <v>175</v>
      </c>
      <c r="F14" s="253"/>
      <c r="G14" s="253" t="s">
        <v>117</v>
      </c>
      <c r="H14" s="253" t="s">
        <v>21</v>
      </c>
      <c r="I14" s="253" t="s">
        <v>22</v>
      </c>
      <c r="J14" s="253" t="s">
        <v>107</v>
      </c>
      <c r="K14" s="253" t="s">
        <v>175</v>
      </c>
    </row>
    <row r="15" spans="1:14" x14ac:dyDescent="0.35">
      <c r="A15" t="s">
        <v>46</v>
      </c>
      <c r="B15" s="250">
        <v>242241234.72</v>
      </c>
      <c r="C15" s="250">
        <v>43453517.991999991</v>
      </c>
      <c r="D15" s="250">
        <v>162221693.39000002</v>
      </c>
      <c r="E15" s="251">
        <f>SUM(B15:D15)</f>
        <v>447916446.102</v>
      </c>
      <c r="F15" s="129"/>
      <c r="G15" s="129" t="s">
        <v>46</v>
      </c>
      <c r="H15" s="252">
        <f>B15/1000000</f>
        <v>242.24123471999999</v>
      </c>
      <c r="I15" s="252">
        <f t="shared" ref="I15" si="6">C15/1000000</f>
        <v>43.453517991999995</v>
      </c>
      <c r="J15" s="252">
        <f>D15/1000000</f>
        <v>162.22169339000001</v>
      </c>
      <c r="K15" s="252">
        <f>SUM(H15:J15)</f>
        <v>447.91644610200001</v>
      </c>
      <c r="L15" s="30"/>
      <c r="M15" s="35" t="s">
        <v>221</v>
      </c>
      <c r="N15" s="30"/>
    </row>
    <row r="16" spans="1:14" x14ac:dyDescent="0.35">
      <c r="A16" t="s">
        <v>47</v>
      </c>
      <c r="B16" s="250">
        <v>244765936.62</v>
      </c>
      <c r="C16" s="250">
        <v>43707473.894000001</v>
      </c>
      <c r="D16" s="250">
        <v>162060070.53999999</v>
      </c>
      <c r="E16" s="251">
        <f t="shared" ref="E16:E24" si="7">SUM(B16:D16)</f>
        <v>450533481.05400002</v>
      </c>
      <c r="F16" s="129"/>
      <c r="G16" s="129" t="s">
        <v>47</v>
      </c>
      <c r="H16" s="252">
        <f t="shared" ref="H16:H24" si="8">B15/1000000</f>
        <v>242.24123471999999</v>
      </c>
      <c r="I16" s="252">
        <f t="shared" ref="I16:I24" si="9">C15/1000000</f>
        <v>43.453517991999995</v>
      </c>
      <c r="J16" s="252">
        <f t="shared" ref="J16:J24" si="10">D15/1000000</f>
        <v>162.22169339000001</v>
      </c>
      <c r="K16" s="252">
        <f t="shared" ref="K16:K20" si="11">SUM(H16:J16)</f>
        <v>447.91644610200001</v>
      </c>
      <c r="L16" s="30"/>
      <c r="M16" s="38">
        <f>1-E11/E6</f>
        <v>7.5829781914891758E-2</v>
      </c>
      <c r="N16" s="30"/>
    </row>
    <row r="17" spans="1:14" x14ac:dyDescent="0.35">
      <c r="A17" t="s">
        <v>48</v>
      </c>
      <c r="B17" s="250">
        <v>245260246.14999998</v>
      </c>
      <c r="C17" s="250">
        <v>43615134.005999997</v>
      </c>
      <c r="D17" s="250">
        <v>161348484.25</v>
      </c>
      <c r="E17" s="251">
        <f t="shared" si="7"/>
        <v>450223864.40599996</v>
      </c>
      <c r="F17" s="129"/>
      <c r="G17" s="129" t="s">
        <v>48</v>
      </c>
      <c r="H17" s="252">
        <f t="shared" si="8"/>
        <v>244.76593661999999</v>
      </c>
      <c r="I17" s="252">
        <f t="shared" si="9"/>
        <v>43.707473894000003</v>
      </c>
      <c r="J17" s="252">
        <f t="shared" si="10"/>
        <v>162.06007054</v>
      </c>
      <c r="K17" s="252">
        <f t="shared" si="11"/>
        <v>450.53348105399994</v>
      </c>
      <c r="L17" s="30"/>
      <c r="M17" s="30"/>
      <c r="N17" s="30"/>
    </row>
    <row r="18" spans="1:14" x14ac:dyDescent="0.35">
      <c r="A18" t="s">
        <v>49</v>
      </c>
      <c r="B18" s="250">
        <v>247542844.78000003</v>
      </c>
      <c r="C18" s="250">
        <v>43830601.001000009</v>
      </c>
      <c r="D18" s="250">
        <v>161977648.26999998</v>
      </c>
      <c r="E18" s="251">
        <f>SUM(B18:D18)</f>
        <v>453351094.051</v>
      </c>
      <c r="F18" s="129"/>
      <c r="G18" s="129" t="s">
        <v>49</v>
      </c>
      <c r="H18" s="252">
        <f t="shared" si="8"/>
        <v>245.26024614999997</v>
      </c>
      <c r="I18" s="252">
        <f t="shared" si="9"/>
        <v>43.615134005999998</v>
      </c>
      <c r="J18" s="252">
        <f t="shared" si="10"/>
        <v>161.34848425000001</v>
      </c>
      <c r="K18" s="252">
        <f t="shared" si="11"/>
        <v>450.22386440599996</v>
      </c>
      <c r="L18" s="30"/>
      <c r="M18" s="30"/>
      <c r="N18" s="30"/>
    </row>
    <row r="19" spans="1:14" x14ac:dyDescent="0.35">
      <c r="A19" t="s">
        <v>50</v>
      </c>
      <c r="B19" s="250">
        <v>244367424.93999997</v>
      </c>
      <c r="C19" s="250">
        <v>43295086.990999989</v>
      </c>
      <c r="D19" s="250">
        <v>160381536.92000002</v>
      </c>
      <c r="E19" s="251">
        <f t="shared" si="7"/>
        <v>448044048.85099995</v>
      </c>
      <c r="F19" s="129"/>
      <c r="G19" s="129" t="s">
        <v>50</v>
      </c>
      <c r="H19" s="252">
        <f t="shared" si="8"/>
        <v>247.54284478000002</v>
      </c>
      <c r="I19" s="252">
        <f t="shared" si="9"/>
        <v>43.830601001000012</v>
      </c>
      <c r="J19" s="252">
        <f t="shared" si="10"/>
        <v>161.97764826999997</v>
      </c>
      <c r="K19" s="252">
        <f t="shared" si="11"/>
        <v>453.35109405100002</v>
      </c>
      <c r="L19" s="30"/>
      <c r="M19" s="30"/>
      <c r="N19" s="30"/>
    </row>
    <row r="20" spans="1:14" x14ac:dyDescent="0.35">
      <c r="A20" t="s">
        <v>51</v>
      </c>
      <c r="B20" s="250">
        <v>236435159.06000003</v>
      </c>
      <c r="C20" s="250">
        <v>41552411.097999983</v>
      </c>
      <c r="D20" s="250">
        <v>153201364.08000001</v>
      </c>
      <c r="E20" s="251">
        <f t="shared" si="7"/>
        <v>431188934.23800004</v>
      </c>
      <c r="F20" s="129"/>
      <c r="G20" s="129" t="s">
        <v>51</v>
      </c>
      <c r="H20" s="252">
        <f t="shared" si="8"/>
        <v>244.36742493999998</v>
      </c>
      <c r="I20" s="252">
        <f t="shared" si="9"/>
        <v>43.295086990999991</v>
      </c>
      <c r="J20" s="252">
        <f t="shared" si="10"/>
        <v>160.38153692000003</v>
      </c>
      <c r="K20" s="252">
        <f t="shared" si="11"/>
        <v>448.04404885100001</v>
      </c>
      <c r="L20" s="30"/>
      <c r="M20" s="30"/>
      <c r="N20" s="30"/>
    </row>
    <row r="21" spans="1:14" x14ac:dyDescent="0.35">
      <c r="A21" t="s">
        <v>52</v>
      </c>
      <c r="B21" s="250">
        <v>231475944.03000003</v>
      </c>
      <c r="C21" s="250">
        <v>40725359.627999991</v>
      </c>
      <c r="D21" s="250">
        <v>149742035.78999999</v>
      </c>
      <c r="E21" s="251">
        <f t="shared" si="7"/>
        <v>421943339.44799995</v>
      </c>
      <c r="F21" s="129"/>
      <c r="G21" s="129" t="s">
        <v>52</v>
      </c>
      <c r="H21" s="252">
        <f t="shared" si="8"/>
        <v>236.43515906000005</v>
      </c>
      <c r="I21" s="252">
        <f t="shared" si="9"/>
        <v>41.552411097999979</v>
      </c>
      <c r="J21" s="252">
        <f t="shared" si="10"/>
        <v>153.20136408000002</v>
      </c>
      <c r="K21" s="252">
        <f t="shared" ref="K21:K24" si="12">SUM(H21:J21)</f>
        <v>431.18893423800006</v>
      </c>
      <c r="L21" s="30"/>
      <c r="M21" s="30"/>
      <c r="N21" s="30"/>
    </row>
    <row r="22" spans="1:14" x14ac:dyDescent="0.35">
      <c r="A22" t="s">
        <v>53</v>
      </c>
      <c r="B22" s="250">
        <v>227662821.88000003</v>
      </c>
      <c r="C22" s="250">
        <v>39918508.560000002</v>
      </c>
      <c r="D22" s="250">
        <v>145778640.53</v>
      </c>
      <c r="E22" s="251">
        <f t="shared" si="7"/>
        <v>413359970.97000003</v>
      </c>
      <c r="F22" s="129"/>
      <c r="G22" s="129" t="s">
        <v>53</v>
      </c>
      <c r="H22" s="252">
        <f t="shared" si="8"/>
        <v>231.47594403000002</v>
      </c>
      <c r="I22" s="252">
        <f t="shared" si="9"/>
        <v>40.725359627999993</v>
      </c>
      <c r="J22" s="252">
        <f t="shared" si="10"/>
        <v>149.74203578999999</v>
      </c>
      <c r="K22" s="252">
        <f t="shared" si="12"/>
        <v>421.94333944800002</v>
      </c>
      <c r="L22" s="30"/>
      <c r="M22" s="30"/>
      <c r="N22" s="30"/>
    </row>
    <row r="23" spans="1:14" x14ac:dyDescent="0.35">
      <c r="A23" t="s">
        <v>54</v>
      </c>
      <c r="B23" s="250">
        <v>223013433.71000004</v>
      </c>
      <c r="C23" s="250">
        <v>38979380.355000004</v>
      </c>
      <c r="D23" s="250">
        <v>141477348.00999999</v>
      </c>
      <c r="E23" s="251">
        <f t="shared" si="7"/>
        <v>403470162.07500005</v>
      </c>
      <c r="F23" s="129"/>
      <c r="G23" s="129" t="s">
        <v>54</v>
      </c>
      <c r="H23" s="252">
        <f t="shared" si="8"/>
        <v>227.66282188000002</v>
      </c>
      <c r="I23" s="252">
        <f t="shared" si="9"/>
        <v>39.918508559999999</v>
      </c>
      <c r="J23" s="252">
        <f t="shared" si="10"/>
        <v>145.77864052999999</v>
      </c>
      <c r="K23" s="252">
        <f t="shared" si="12"/>
        <v>413.35997097000006</v>
      </c>
      <c r="L23" s="30"/>
      <c r="M23" s="30"/>
      <c r="N23" s="30"/>
    </row>
    <row r="24" spans="1:14" x14ac:dyDescent="0.35">
      <c r="A24" t="s">
        <v>217</v>
      </c>
      <c r="B24" s="250">
        <v>217401102.63999999</v>
      </c>
      <c r="C24" s="250">
        <v>37851553.130000003</v>
      </c>
      <c r="D24" s="250">
        <v>137165674.08999997</v>
      </c>
      <c r="E24" s="251">
        <f t="shared" si="7"/>
        <v>392418329.85999995</v>
      </c>
      <c r="F24" s="129"/>
      <c r="G24" s="129" t="s">
        <v>217</v>
      </c>
      <c r="H24" s="252">
        <f t="shared" si="8"/>
        <v>223.01343371000004</v>
      </c>
      <c r="I24" s="252">
        <f t="shared" si="9"/>
        <v>38.979380355000004</v>
      </c>
      <c r="J24" s="252">
        <f t="shared" si="10"/>
        <v>141.47734800999999</v>
      </c>
      <c r="K24" s="252">
        <f t="shared" si="12"/>
        <v>403.47016207500008</v>
      </c>
      <c r="L24" s="30"/>
      <c r="M24" s="30"/>
      <c r="N24" s="30"/>
    </row>
    <row r="25" spans="1:14" x14ac:dyDescent="0.35">
      <c r="E25" s="129"/>
      <c r="F25" s="129"/>
      <c r="G25" s="129"/>
      <c r="H25" s="129"/>
      <c r="I25" s="129"/>
      <c r="J25" s="129"/>
      <c r="K25" s="252"/>
      <c r="L25" s="30"/>
      <c r="M25" s="30"/>
      <c r="N25" s="30"/>
    </row>
    <row r="26" spans="1:14" x14ac:dyDescent="0.35">
      <c r="B26" s="250"/>
      <c r="C26" s="250"/>
      <c r="D26" s="250"/>
      <c r="E26" s="129"/>
      <c r="F26" s="129"/>
      <c r="G26" s="129"/>
      <c r="H26" s="129"/>
      <c r="I26" s="129"/>
      <c r="J26" s="129"/>
      <c r="K26" s="252"/>
      <c r="L26" s="30"/>
      <c r="M26" s="30"/>
      <c r="N26" s="30"/>
    </row>
    <row r="27" spans="1:14" x14ac:dyDescent="0.35">
      <c r="A27" s="35" t="s">
        <v>294</v>
      </c>
      <c r="B27" s="253" t="s">
        <v>21</v>
      </c>
      <c r="C27" s="253" t="s">
        <v>22</v>
      </c>
      <c r="D27" s="253" t="s">
        <v>23</v>
      </c>
      <c r="E27" s="253" t="s">
        <v>175</v>
      </c>
      <c r="F27" s="253"/>
      <c r="G27" s="253" t="s">
        <v>118</v>
      </c>
      <c r="H27" s="253" t="s">
        <v>21</v>
      </c>
      <c r="I27" s="253" t="s">
        <v>22</v>
      </c>
      <c r="J27" s="253" t="s">
        <v>107</v>
      </c>
      <c r="K27" s="253" t="s">
        <v>175</v>
      </c>
      <c r="L27" s="30"/>
      <c r="M27" s="30"/>
      <c r="N27" s="30"/>
    </row>
    <row r="28" spans="1:14" x14ac:dyDescent="0.35">
      <c r="A28" t="s">
        <v>46</v>
      </c>
      <c r="B28" s="250">
        <v>249543860.90000001</v>
      </c>
      <c r="C28" s="250">
        <v>43469303.566</v>
      </c>
      <c r="D28" s="250">
        <v>162927750.59999999</v>
      </c>
      <c r="E28" s="251">
        <f>SUM(B28:D28)</f>
        <v>455940915.06599998</v>
      </c>
      <c r="F28" s="129"/>
      <c r="G28" s="129" t="s">
        <v>46</v>
      </c>
      <c r="H28" s="252">
        <f>B28/1000000</f>
        <v>249.5438609</v>
      </c>
      <c r="I28" s="252">
        <f>C28/1000000</f>
        <v>43.469303566000001</v>
      </c>
      <c r="J28" s="252">
        <f t="shared" ref="J28:J37" si="13">D28/1000000</f>
        <v>162.9277506</v>
      </c>
      <c r="K28" s="252">
        <f>SUM(H28:J28)</f>
        <v>455.940915066</v>
      </c>
      <c r="L28" s="30"/>
      <c r="M28" s="30"/>
      <c r="N28" s="30"/>
    </row>
    <row r="29" spans="1:14" x14ac:dyDescent="0.35">
      <c r="A29" t="s">
        <v>47</v>
      </c>
      <c r="B29" s="250">
        <v>248244736.68000001</v>
      </c>
      <c r="C29" s="250">
        <v>43762153.289999999</v>
      </c>
      <c r="D29" s="250">
        <v>164566787.23000002</v>
      </c>
      <c r="E29" s="251">
        <f t="shared" ref="E29:E37" si="14">SUM(B29:D29)</f>
        <v>456573677.20000005</v>
      </c>
      <c r="F29" s="129"/>
      <c r="G29" s="129" t="s">
        <v>47</v>
      </c>
      <c r="H29" s="252">
        <f t="shared" ref="H29:H37" si="15">B29/1000000</f>
        <v>248.24473668000002</v>
      </c>
      <c r="I29" s="252">
        <f t="shared" ref="I29:I37" si="16">C29/1000000</f>
        <v>43.762153290000001</v>
      </c>
      <c r="J29" s="252">
        <f t="shared" si="13"/>
        <v>164.56678723000002</v>
      </c>
      <c r="K29" s="252">
        <f t="shared" ref="K29:K37" si="17">SUM(H29:J29)</f>
        <v>456.57367720000002</v>
      </c>
      <c r="L29" s="30"/>
      <c r="M29" s="30"/>
      <c r="N29" s="30"/>
    </row>
    <row r="30" spans="1:14" x14ac:dyDescent="0.35">
      <c r="A30" t="s">
        <v>48</v>
      </c>
      <c r="B30" s="250">
        <v>245589717.58000001</v>
      </c>
      <c r="C30" s="250">
        <v>43863480.597999997</v>
      </c>
      <c r="D30" s="250">
        <v>165433048.44000003</v>
      </c>
      <c r="E30" s="251">
        <f t="shared" si="14"/>
        <v>454886246.61800003</v>
      </c>
      <c r="F30" s="129"/>
      <c r="G30" s="129" t="s">
        <v>48</v>
      </c>
      <c r="H30" s="252">
        <f t="shared" si="15"/>
        <v>245.58971758000001</v>
      </c>
      <c r="I30" s="252">
        <f t="shared" si="16"/>
        <v>43.863480597999995</v>
      </c>
      <c r="J30" s="252">
        <f t="shared" si="13"/>
        <v>165.43304844000002</v>
      </c>
      <c r="K30" s="252">
        <f t="shared" si="17"/>
        <v>454.88624661799997</v>
      </c>
      <c r="L30" s="30"/>
      <c r="M30" s="30"/>
      <c r="N30" s="30"/>
    </row>
    <row r="31" spans="1:14" x14ac:dyDescent="0.35">
      <c r="A31" t="s">
        <v>49</v>
      </c>
      <c r="B31" s="250">
        <v>243873721.13</v>
      </c>
      <c r="C31" s="250">
        <v>44395305.024000004</v>
      </c>
      <c r="D31" s="250">
        <v>166075324.95000002</v>
      </c>
      <c r="E31" s="251">
        <f t="shared" si="14"/>
        <v>454344351.10399997</v>
      </c>
      <c r="F31" s="129"/>
      <c r="G31" s="129" t="s">
        <v>49</v>
      </c>
      <c r="H31" s="252">
        <f t="shared" si="15"/>
        <v>243.87372113000001</v>
      </c>
      <c r="I31" s="252">
        <f t="shared" si="16"/>
        <v>44.395305024000002</v>
      </c>
      <c r="J31" s="252">
        <f t="shared" si="13"/>
        <v>166.07532495000001</v>
      </c>
      <c r="K31" s="252">
        <f t="shared" si="17"/>
        <v>454.344351104</v>
      </c>
      <c r="L31" s="30"/>
      <c r="M31" s="30"/>
      <c r="N31" s="30"/>
    </row>
    <row r="32" spans="1:14" x14ac:dyDescent="0.35">
      <c r="A32" t="s">
        <v>50</v>
      </c>
      <c r="B32" s="250">
        <v>242219705.88</v>
      </c>
      <c r="C32" s="250">
        <v>44135155.956999995</v>
      </c>
      <c r="D32" s="250">
        <v>165796941.01000002</v>
      </c>
      <c r="E32" s="251">
        <f t="shared" si="14"/>
        <v>452151802.847</v>
      </c>
      <c r="F32" s="129"/>
      <c r="G32" s="129" t="s">
        <v>50</v>
      </c>
      <c r="H32" s="252">
        <f t="shared" si="15"/>
        <v>242.21970587999999</v>
      </c>
      <c r="I32" s="252">
        <f t="shared" si="16"/>
        <v>44.135155956999995</v>
      </c>
      <c r="J32" s="252">
        <f t="shared" si="13"/>
        <v>165.79694101000001</v>
      </c>
      <c r="K32" s="252">
        <f t="shared" si="17"/>
        <v>452.151802847</v>
      </c>
      <c r="L32" s="30"/>
      <c r="M32" s="30"/>
      <c r="N32" s="30"/>
    </row>
    <row r="33" spans="1:14" x14ac:dyDescent="0.35">
      <c r="A33" t="s">
        <v>51</v>
      </c>
      <c r="B33" s="250">
        <v>237525547.25</v>
      </c>
      <c r="C33" s="250">
        <v>42850838.390000001</v>
      </c>
      <c r="D33" s="250">
        <v>160951694.33000001</v>
      </c>
      <c r="E33" s="251">
        <f t="shared" si="14"/>
        <v>441328079.97000003</v>
      </c>
      <c r="F33" s="129"/>
      <c r="G33" s="129" t="s">
        <v>51</v>
      </c>
      <c r="H33" s="252">
        <f t="shared" si="15"/>
        <v>237.52554724999999</v>
      </c>
      <c r="I33" s="252">
        <f t="shared" si="16"/>
        <v>42.85083839</v>
      </c>
      <c r="J33" s="252">
        <f t="shared" si="13"/>
        <v>160.95169433000001</v>
      </c>
      <c r="K33" s="252">
        <f t="shared" si="17"/>
        <v>441.32807996999998</v>
      </c>
      <c r="L33" s="30"/>
      <c r="M33" s="30"/>
      <c r="N33" s="30"/>
    </row>
    <row r="34" spans="1:14" x14ac:dyDescent="0.35">
      <c r="A34" t="s">
        <v>52</v>
      </c>
      <c r="B34" s="250">
        <v>234334622.59000003</v>
      </c>
      <c r="C34" s="250">
        <v>42403459.458999991</v>
      </c>
      <c r="D34" s="250">
        <v>157806469.37000003</v>
      </c>
      <c r="E34" s="251">
        <f t="shared" si="14"/>
        <v>434544551.41900003</v>
      </c>
      <c r="F34" s="129"/>
      <c r="G34" s="129" t="s">
        <v>52</v>
      </c>
      <c r="H34" s="252">
        <f t="shared" si="15"/>
        <v>234.33462259000004</v>
      </c>
      <c r="I34" s="252">
        <f t="shared" si="16"/>
        <v>42.40345945899999</v>
      </c>
      <c r="J34" s="252">
        <f t="shared" si="13"/>
        <v>157.80646937000003</v>
      </c>
      <c r="K34" s="252">
        <f t="shared" si="17"/>
        <v>434.54455141900007</v>
      </c>
      <c r="L34" s="30"/>
      <c r="M34" s="30"/>
      <c r="N34" s="30"/>
    </row>
    <row r="35" spans="1:14" x14ac:dyDescent="0.35">
      <c r="A35" t="s">
        <v>53</v>
      </c>
      <c r="B35" s="250">
        <v>232881800.90000001</v>
      </c>
      <c r="C35" s="250">
        <v>41913588.18</v>
      </c>
      <c r="D35" s="250">
        <v>155054785.54000002</v>
      </c>
      <c r="E35" s="251">
        <f t="shared" si="14"/>
        <v>429850174.62</v>
      </c>
      <c r="F35" s="129"/>
      <c r="G35" s="129" t="s">
        <v>53</v>
      </c>
      <c r="H35" s="252">
        <f t="shared" si="15"/>
        <v>232.8818009</v>
      </c>
      <c r="I35" s="252">
        <f t="shared" si="16"/>
        <v>41.913588179999998</v>
      </c>
      <c r="J35" s="252">
        <f t="shared" si="13"/>
        <v>155.05478554000001</v>
      </c>
      <c r="K35" s="252">
        <f t="shared" si="17"/>
        <v>429.85017462000002</v>
      </c>
      <c r="L35" s="30"/>
      <c r="M35" s="30"/>
      <c r="N35" s="30"/>
    </row>
    <row r="36" spans="1:14" x14ac:dyDescent="0.35">
      <c r="A36" t="s">
        <v>54</v>
      </c>
      <c r="B36" s="250">
        <v>230614675.06</v>
      </c>
      <c r="C36" s="250">
        <v>41296537.619999997</v>
      </c>
      <c r="D36" s="250">
        <v>152051930.27000004</v>
      </c>
      <c r="E36" s="251">
        <f t="shared" si="14"/>
        <v>423963142.95000005</v>
      </c>
      <c r="F36" s="129"/>
      <c r="G36" s="129" t="s">
        <v>54</v>
      </c>
      <c r="H36" s="252">
        <f t="shared" si="15"/>
        <v>230.61467506</v>
      </c>
      <c r="I36" s="252">
        <f t="shared" si="16"/>
        <v>41.296537619999995</v>
      </c>
      <c r="J36" s="252">
        <f t="shared" si="13"/>
        <v>152.05193027000004</v>
      </c>
      <c r="K36" s="252">
        <f t="shared" si="17"/>
        <v>423.96314295000002</v>
      </c>
      <c r="L36" s="30"/>
      <c r="M36" s="30"/>
      <c r="N36" s="30"/>
    </row>
    <row r="37" spans="1:14" x14ac:dyDescent="0.35">
      <c r="A37" t="s">
        <v>217</v>
      </c>
      <c r="B37" s="250">
        <v>228158779.87</v>
      </c>
      <c r="C37" s="250">
        <v>40647780.241000004</v>
      </c>
      <c r="D37" s="250">
        <v>148912198.63</v>
      </c>
      <c r="E37" s="251">
        <f t="shared" si="14"/>
        <v>417718758.741</v>
      </c>
      <c r="F37" s="129"/>
      <c r="G37" s="129" t="s">
        <v>217</v>
      </c>
      <c r="H37" s="252">
        <f t="shared" si="15"/>
        <v>228.15877987000002</v>
      </c>
      <c r="I37" s="252">
        <f t="shared" si="16"/>
        <v>40.647780241000007</v>
      </c>
      <c r="J37" s="252">
        <f t="shared" si="13"/>
        <v>148.91219863000001</v>
      </c>
      <c r="K37" s="252">
        <f t="shared" si="17"/>
        <v>417.71875874099999</v>
      </c>
      <c r="L37" s="30"/>
      <c r="M37" s="30"/>
      <c r="N37" s="30"/>
    </row>
    <row r="38" spans="1:14" x14ac:dyDescent="0.35">
      <c r="B38" s="129"/>
      <c r="C38" s="129"/>
      <c r="D38" s="129"/>
      <c r="E38" s="129"/>
      <c r="F38" s="129"/>
      <c r="G38" s="129"/>
      <c r="H38" s="129"/>
      <c r="I38" s="129"/>
      <c r="J38" s="129"/>
      <c r="K38" s="252"/>
    </row>
    <row r="39" spans="1:14" x14ac:dyDescent="0.35">
      <c r="B39" s="129"/>
      <c r="C39" s="129"/>
      <c r="D39" s="129"/>
      <c r="E39" s="129"/>
      <c r="F39" s="129"/>
      <c r="G39" s="129"/>
      <c r="H39" s="129"/>
      <c r="I39" s="129"/>
      <c r="J39" s="129"/>
      <c r="K39" s="252"/>
    </row>
    <row r="40" spans="1:14" x14ac:dyDescent="0.35">
      <c r="A40" s="43" t="s">
        <v>295</v>
      </c>
      <c r="B40" s="253" t="s">
        <v>21</v>
      </c>
      <c r="C40" s="253" t="s">
        <v>22</v>
      </c>
      <c r="D40" s="253" t="s">
        <v>107</v>
      </c>
      <c r="E40" s="253" t="s">
        <v>175</v>
      </c>
      <c r="F40" s="253"/>
      <c r="G40" s="253" t="s">
        <v>218</v>
      </c>
      <c r="H40" s="253" t="s">
        <v>21</v>
      </c>
      <c r="I40" s="253" t="s">
        <v>22</v>
      </c>
      <c r="J40" s="253" t="s">
        <v>107</v>
      </c>
      <c r="K40" s="253" t="s">
        <v>175</v>
      </c>
    </row>
    <row r="41" spans="1:14" x14ac:dyDescent="0.35">
      <c r="A41" s="129" t="s">
        <v>45</v>
      </c>
      <c r="B41" s="250">
        <v>259637029.39736021</v>
      </c>
      <c r="C41" s="250">
        <v>50317135.246749021</v>
      </c>
      <c r="D41" s="250">
        <v>207388264.18282157</v>
      </c>
      <c r="E41" s="251">
        <f>SUM(B41:D41)</f>
        <v>517342428.82693082</v>
      </c>
      <c r="F41" s="129"/>
      <c r="G41" s="129" t="s">
        <v>45</v>
      </c>
      <c r="H41" s="252">
        <f>B41/1000000</f>
        <v>259.63702939736021</v>
      </c>
      <c r="I41" s="252">
        <f t="shared" ref="I41:J41" si="18">C41/1000000</f>
        <v>50.317135246749018</v>
      </c>
      <c r="J41" s="252">
        <f t="shared" si="18"/>
        <v>207.38826418282156</v>
      </c>
      <c r="K41" s="252">
        <f>SUM(H41:J41)</f>
        <v>517.34242882693081</v>
      </c>
    </row>
    <row r="42" spans="1:14" x14ac:dyDescent="0.35">
      <c r="A42" s="129" t="s">
        <v>46</v>
      </c>
      <c r="B42" s="250">
        <v>260921369.6737681</v>
      </c>
      <c r="C42" s="250">
        <v>52505072.873366907</v>
      </c>
      <c r="D42" s="250">
        <v>208158237.94401598</v>
      </c>
      <c r="E42" s="251">
        <f t="shared" ref="E42:E50" si="19">SUM(B42:D42)</f>
        <v>521584680.49115098</v>
      </c>
      <c r="F42" s="129"/>
      <c r="G42" s="129" t="s">
        <v>46</v>
      </c>
      <c r="H42" s="252">
        <f t="shared" ref="H42:H50" si="20">B42/1000000</f>
        <v>260.92136967376808</v>
      </c>
      <c r="I42" s="252">
        <f t="shared" ref="I42:I50" si="21">C42/1000000</f>
        <v>52.505072873366906</v>
      </c>
      <c r="J42" s="252">
        <f t="shared" ref="J42:J50" si="22">D42/1000000</f>
        <v>208.15823794401598</v>
      </c>
      <c r="K42" s="252">
        <f t="shared" ref="K42:K50" si="23">SUM(H42:J42)</f>
        <v>521.58468049115095</v>
      </c>
    </row>
    <row r="43" spans="1:14" x14ac:dyDescent="0.35">
      <c r="A43" s="129" t="s">
        <v>47</v>
      </c>
      <c r="B43" s="250">
        <v>259655465.26485324</v>
      </c>
      <c r="C43" s="250">
        <v>52270690.752139404</v>
      </c>
      <c r="D43" s="250">
        <v>207143399.78226501</v>
      </c>
      <c r="E43" s="251">
        <f t="shared" si="19"/>
        <v>519069555.79925764</v>
      </c>
      <c r="F43" s="129"/>
      <c r="G43" s="129" t="s">
        <v>47</v>
      </c>
      <c r="H43" s="252">
        <f t="shared" si="20"/>
        <v>259.65546526485326</v>
      </c>
      <c r="I43" s="252">
        <f t="shared" si="21"/>
        <v>52.270690752139402</v>
      </c>
      <c r="J43" s="252">
        <f t="shared" si="22"/>
        <v>207.14339978226502</v>
      </c>
      <c r="K43" s="252">
        <f t="shared" si="23"/>
        <v>519.06955579925761</v>
      </c>
    </row>
    <row r="44" spans="1:14" x14ac:dyDescent="0.35">
      <c r="A44" s="129" t="s">
        <v>48</v>
      </c>
      <c r="B44" s="250">
        <v>256979290.70784488</v>
      </c>
      <c r="C44" s="250">
        <v>51807197.145813584</v>
      </c>
      <c r="D44" s="250">
        <v>205094372.60980204</v>
      </c>
      <c r="E44" s="251">
        <f t="shared" si="19"/>
        <v>513880860.46346045</v>
      </c>
      <c r="F44" s="129"/>
      <c r="G44" s="129" t="s">
        <v>48</v>
      </c>
      <c r="H44" s="252">
        <f t="shared" si="20"/>
        <v>256.97929070784488</v>
      </c>
      <c r="I44" s="252">
        <f t="shared" si="21"/>
        <v>51.807197145813582</v>
      </c>
      <c r="J44" s="252">
        <f t="shared" si="22"/>
        <v>205.09437260980204</v>
      </c>
      <c r="K44" s="252">
        <f t="shared" si="23"/>
        <v>513.88086046346052</v>
      </c>
    </row>
    <row r="45" spans="1:14" x14ac:dyDescent="0.35">
      <c r="A45" s="129" t="s">
        <v>49</v>
      </c>
      <c r="B45" s="250">
        <v>254926047.63089085</v>
      </c>
      <c r="C45" s="250">
        <v>51742163.233936854</v>
      </c>
      <c r="D45" s="250">
        <v>204716943.89456663</v>
      </c>
      <c r="E45" s="251">
        <f t="shared" si="19"/>
        <v>511385154.75939429</v>
      </c>
      <c r="F45" s="129"/>
      <c r="G45" s="129" t="s">
        <v>49</v>
      </c>
      <c r="H45" s="252">
        <f t="shared" si="20"/>
        <v>254.92604763089085</v>
      </c>
      <c r="I45" s="252">
        <f t="shared" si="21"/>
        <v>51.742163233936857</v>
      </c>
      <c r="J45" s="252">
        <f t="shared" si="22"/>
        <v>204.71694389456661</v>
      </c>
      <c r="K45" s="252">
        <f t="shared" si="23"/>
        <v>511.38515475939431</v>
      </c>
    </row>
    <row r="46" spans="1:14" x14ac:dyDescent="0.35">
      <c r="A46" s="129" t="s">
        <v>50</v>
      </c>
      <c r="B46" s="250">
        <v>253595517.55022892</v>
      </c>
      <c r="C46" s="250">
        <v>51410947.356694669</v>
      </c>
      <c r="D46" s="250">
        <v>203443912.97243345</v>
      </c>
      <c r="E46" s="251">
        <f t="shared" si="19"/>
        <v>508450377.87935704</v>
      </c>
      <c r="F46" s="129"/>
      <c r="G46" s="129" t="s">
        <v>50</v>
      </c>
      <c r="H46" s="252">
        <f t="shared" si="20"/>
        <v>253.59551755022892</v>
      </c>
      <c r="I46" s="252">
        <f t="shared" si="21"/>
        <v>51.41094735669467</v>
      </c>
      <c r="J46" s="252">
        <f t="shared" si="22"/>
        <v>203.44391297243345</v>
      </c>
      <c r="K46" s="252">
        <f t="shared" si="23"/>
        <v>508.45037787935706</v>
      </c>
    </row>
    <row r="47" spans="1:14" x14ac:dyDescent="0.35">
      <c r="A47" s="129" t="s">
        <v>51</v>
      </c>
      <c r="B47" s="250">
        <v>248784580.44699246</v>
      </c>
      <c r="C47" s="250">
        <v>49953481.01119794</v>
      </c>
      <c r="D47" s="250">
        <v>198239945.8066889</v>
      </c>
      <c r="E47" s="251">
        <f t="shared" si="19"/>
        <v>496978007.26487929</v>
      </c>
      <c r="F47" s="129"/>
      <c r="G47" s="129" t="s">
        <v>51</v>
      </c>
      <c r="H47" s="252">
        <f t="shared" si="20"/>
        <v>248.78458044699246</v>
      </c>
      <c r="I47" s="252">
        <f t="shared" si="21"/>
        <v>49.953481011197937</v>
      </c>
      <c r="J47" s="252">
        <f t="shared" si="22"/>
        <v>198.23994580668889</v>
      </c>
      <c r="K47" s="252">
        <f t="shared" si="23"/>
        <v>496.97800726487924</v>
      </c>
    </row>
    <row r="48" spans="1:14" x14ac:dyDescent="0.35">
      <c r="A48" s="129" t="s">
        <v>52</v>
      </c>
      <c r="B48" s="250">
        <v>245726986.39113322</v>
      </c>
      <c r="C48" s="250">
        <v>49501957.050434984</v>
      </c>
      <c r="D48" s="250">
        <v>196743477.34027499</v>
      </c>
      <c r="E48" s="251">
        <f t="shared" si="19"/>
        <v>491972420.78184319</v>
      </c>
      <c r="F48" s="129"/>
      <c r="G48" s="129" t="s">
        <v>52</v>
      </c>
      <c r="H48" s="252">
        <f t="shared" si="20"/>
        <v>245.72698639113321</v>
      </c>
      <c r="I48" s="252">
        <f t="shared" si="21"/>
        <v>49.501957050434982</v>
      </c>
      <c r="J48" s="252">
        <f t="shared" si="22"/>
        <v>196.74347734027498</v>
      </c>
      <c r="K48" s="252">
        <f t="shared" si="23"/>
        <v>491.97242078184314</v>
      </c>
    </row>
    <row r="49" spans="1:11" x14ac:dyDescent="0.35">
      <c r="A49" s="129" t="s">
        <v>53</v>
      </c>
      <c r="B49" s="250">
        <v>244276373.77905825</v>
      </c>
      <c r="C49" s="250">
        <v>49198222.99127572</v>
      </c>
      <c r="D49" s="250">
        <v>195568101.22491753</v>
      </c>
      <c r="E49" s="251">
        <f t="shared" si="19"/>
        <v>489042697.99525148</v>
      </c>
      <c r="F49" s="129"/>
      <c r="G49" s="129" t="s">
        <v>53</v>
      </c>
      <c r="H49" s="252">
        <f t="shared" si="20"/>
        <v>244.27637377905825</v>
      </c>
      <c r="I49" s="252">
        <f t="shared" si="21"/>
        <v>49.198222991275721</v>
      </c>
      <c r="J49" s="252">
        <f t="shared" si="22"/>
        <v>195.56810122491754</v>
      </c>
      <c r="K49" s="252">
        <f t="shared" si="23"/>
        <v>489.0426979952515</v>
      </c>
    </row>
    <row r="50" spans="1:11" x14ac:dyDescent="0.35">
      <c r="A50" s="129" t="s">
        <v>54</v>
      </c>
      <c r="B50" s="250">
        <v>241914518.0941641</v>
      </c>
      <c r="C50" s="250">
        <v>48928276.262771621</v>
      </c>
      <c r="D50" s="250">
        <v>194219857.16798955</v>
      </c>
      <c r="E50" s="251">
        <f t="shared" si="19"/>
        <v>485062651.52492529</v>
      </c>
      <c r="F50" s="129"/>
      <c r="G50" s="129" t="s">
        <v>54</v>
      </c>
      <c r="H50" s="252">
        <f t="shared" si="20"/>
        <v>241.91451809416409</v>
      </c>
      <c r="I50" s="252">
        <f t="shared" si="21"/>
        <v>48.928276262771618</v>
      </c>
      <c r="J50" s="252">
        <f t="shared" si="22"/>
        <v>194.21985716798955</v>
      </c>
      <c r="K50" s="252">
        <f t="shared" si="23"/>
        <v>485.06265152492529</v>
      </c>
    </row>
    <row r="53" spans="1:11" x14ac:dyDescent="0.35">
      <c r="A53" s="197" t="s">
        <v>291</v>
      </c>
    </row>
    <row r="54" spans="1:11" x14ac:dyDescent="0.35">
      <c r="A54" s="197" t="s">
        <v>290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8A1D-EAFC-4B19-8A30-58740E934542}">
  <sheetPr>
    <tabColor rgb="FF00B050"/>
  </sheetPr>
  <dimension ref="A1:W19"/>
  <sheetViews>
    <sheetView topLeftCell="F1" workbookViewId="0">
      <selection activeCell="U8" sqref="U8"/>
    </sheetView>
  </sheetViews>
  <sheetFormatPr defaultRowHeight="14.5" x14ac:dyDescent="0.35"/>
  <cols>
    <col min="5" max="5" width="13.36328125" bestFit="1" customWidth="1"/>
    <col min="11" max="11" width="13.36328125" bestFit="1" customWidth="1"/>
    <col min="16" max="16" width="18.90625" bestFit="1" customWidth="1"/>
  </cols>
  <sheetData>
    <row r="1" spans="1:23" x14ac:dyDescent="0.35">
      <c r="A1" s="36" t="s">
        <v>44</v>
      </c>
      <c r="B1" s="36" t="s">
        <v>21</v>
      </c>
      <c r="C1" s="36" t="s">
        <v>22</v>
      </c>
      <c r="D1" s="36" t="s">
        <v>23</v>
      </c>
      <c r="E1" s="35" t="s">
        <v>175</v>
      </c>
      <c r="F1" s="36"/>
      <c r="G1" s="36" t="s">
        <v>43</v>
      </c>
      <c r="H1" s="36" t="s">
        <v>21</v>
      </c>
      <c r="I1" s="36" t="s">
        <v>22</v>
      </c>
      <c r="J1" s="36" t="s">
        <v>23</v>
      </c>
      <c r="K1" s="35" t="s">
        <v>175</v>
      </c>
      <c r="N1" s="197" t="s">
        <v>224</v>
      </c>
    </row>
    <row r="2" spans="1:23" x14ac:dyDescent="0.35">
      <c r="A2" s="35" t="s">
        <v>26</v>
      </c>
      <c r="B2" s="30">
        <v>18.829999999999998</v>
      </c>
      <c r="C2" s="30">
        <v>3.79</v>
      </c>
      <c r="D2">
        <v>13.53</v>
      </c>
      <c r="E2" s="30">
        <f>SUM(B2:D2)</f>
        <v>36.15</v>
      </c>
      <c r="G2" s="35" t="s">
        <v>26</v>
      </c>
      <c r="H2" s="29">
        <f>(B2*(39/3.6))</f>
        <v>203.99166666666665</v>
      </c>
      <c r="I2" s="29">
        <f t="shared" ref="I2:J6" si="0">(C2*(39/3.6))</f>
        <v>41.058333333333337</v>
      </c>
      <c r="J2" s="29">
        <f t="shared" si="0"/>
        <v>146.57499999999999</v>
      </c>
      <c r="K2" s="30">
        <f>SUM(H2:J2)</f>
        <v>391.625</v>
      </c>
      <c r="T2" s="130" t="s">
        <v>233</v>
      </c>
    </row>
    <row r="3" spans="1:23" x14ac:dyDescent="0.35">
      <c r="A3" s="35" t="s">
        <v>27</v>
      </c>
      <c r="B3" s="30">
        <v>20.41</v>
      </c>
      <c r="C3" s="30">
        <v>3.61</v>
      </c>
      <c r="D3" s="30">
        <v>13.93</v>
      </c>
      <c r="E3" s="30">
        <f t="shared" ref="E3:E18" si="1">SUM(B3:D3)</f>
        <v>37.950000000000003</v>
      </c>
      <c r="G3" s="35" t="s">
        <v>27</v>
      </c>
      <c r="H3" s="29">
        <f t="shared" ref="H3:H6" si="2">(B3*(39/3.6))</f>
        <v>221.10833333333335</v>
      </c>
      <c r="I3" s="29">
        <f t="shared" si="0"/>
        <v>39.108333333333334</v>
      </c>
      <c r="J3" s="29">
        <f t="shared" si="0"/>
        <v>150.90833333333333</v>
      </c>
      <c r="K3" s="30">
        <f t="shared" ref="K3:K18" si="3">SUM(H3:J3)</f>
        <v>411.125</v>
      </c>
      <c r="U3" t="s">
        <v>21</v>
      </c>
      <c r="V3" t="s">
        <v>22</v>
      </c>
      <c r="W3" t="s">
        <v>23</v>
      </c>
    </row>
    <row r="4" spans="1:23" x14ac:dyDescent="0.35">
      <c r="A4" s="35" t="s">
        <v>28</v>
      </c>
      <c r="B4" s="30">
        <v>21</v>
      </c>
      <c r="C4" s="30">
        <v>3.97</v>
      </c>
      <c r="D4" s="30">
        <v>14.17</v>
      </c>
      <c r="E4" s="30">
        <f t="shared" si="1"/>
        <v>39.14</v>
      </c>
      <c r="G4" s="35" t="s">
        <v>28</v>
      </c>
      <c r="H4" s="29">
        <f t="shared" si="2"/>
        <v>227.5</v>
      </c>
      <c r="I4" s="29">
        <f t="shared" si="0"/>
        <v>43.00833333333334</v>
      </c>
      <c r="J4" s="29">
        <f t="shared" si="0"/>
        <v>153.50833333333335</v>
      </c>
      <c r="K4" s="30">
        <f t="shared" si="3"/>
        <v>424.01666666666665</v>
      </c>
      <c r="T4">
        <v>2012</v>
      </c>
      <c r="U4">
        <v>39.616100000000003</v>
      </c>
      <c r="V4">
        <v>39.649900000000002</v>
      </c>
      <c r="W4">
        <v>39.732399999999998</v>
      </c>
    </row>
    <row r="5" spans="1:23" x14ac:dyDescent="0.35">
      <c r="A5" s="35" t="s">
        <v>29</v>
      </c>
      <c r="B5" s="30">
        <v>20.73</v>
      </c>
      <c r="C5" s="30">
        <v>4.05</v>
      </c>
      <c r="D5" s="30">
        <v>17.41</v>
      </c>
      <c r="E5" s="30">
        <f t="shared" si="1"/>
        <v>42.19</v>
      </c>
      <c r="G5" s="35" t="s">
        <v>29</v>
      </c>
      <c r="H5" s="29">
        <f t="shared" si="2"/>
        <v>224.57500000000002</v>
      </c>
      <c r="I5" s="29">
        <f t="shared" si="0"/>
        <v>43.875</v>
      </c>
      <c r="J5" s="29">
        <f t="shared" si="0"/>
        <v>188.60833333333335</v>
      </c>
      <c r="K5" s="30">
        <f t="shared" si="3"/>
        <v>457.05833333333339</v>
      </c>
      <c r="P5" s="23"/>
      <c r="T5">
        <f>T4+1</f>
        <v>2013</v>
      </c>
      <c r="U5" s="210">
        <v>39.240734028236346</v>
      </c>
      <c r="V5" s="210">
        <v>39.50537405967048</v>
      </c>
      <c r="W5" s="210">
        <v>39.268378606464225</v>
      </c>
    </row>
    <row r="6" spans="1:23" x14ac:dyDescent="0.35">
      <c r="A6" s="35" t="s">
        <v>30</v>
      </c>
      <c r="B6" s="30">
        <v>19.12</v>
      </c>
      <c r="C6" s="30">
        <v>3.5</v>
      </c>
      <c r="D6" s="30">
        <v>13.47</v>
      </c>
      <c r="E6" s="30">
        <f t="shared" si="1"/>
        <v>36.090000000000003</v>
      </c>
      <c r="G6" s="35" t="s">
        <v>30</v>
      </c>
      <c r="H6" s="29">
        <f t="shared" si="2"/>
        <v>207.13333333333335</v>
      </c>
      <c r="I6" s="29">
        <f t="shared" si="0"/>
        <v>37.916666666666671</v>
      </c>
      <c r="J6" s="29">
        <f t="shared" si="0"/>
        <v>145.92500000000001</v>
      </c>
      <c r="K6" s="30">
        <f t="shared" si="3"/>
        <v>390.97500000000002</v>
      </c>
      <c r="P6" s="23"/>
      <c r="T6">
        <f t="shared" ref="T6:T17" si="4">T5+1</f>
        <v>2014</v>
      </c>
      <c r="U6" s="210">
        <v>39.255000000000003</v>
      </c>
      <c r="V6">
        <v>39.412599999999998</v>
      </c>
      <c r="W6">
        <v>39.273299999999999</v>
      </c>
    </row>
    <row r="7" spans="1:23" x14ac:dyDescent="0.35">
      <c r="A7" s="35" t="s">
        <v>31</v>
      </c>
      <c r="B7" s="30">
        <v>18.34</v>
      </c>
      <c r="C7" s="30">
        <v>3.62</v>
      </c>
      <c r="D7" s="30">
        <v>14.17</v>
      </c>
      <c r="E7" s="30">
        <f t="shared" si="1"/>
        <v>36.130000000000003</v>
      </c>
      <c r="G7" s="35" t="s">
        <v>31</v>
      </c>
      <c r="H7" s="29">
        <f>(B7*(U4/3.6))</f>
        <v>201.82202055555555</v>
      </c>
      <c r="I7" s="29">
        <f t="shared" ref="I7:J7" si="5">(C7*(V4/3.6))</f>
        <v>39.870177222222225</v>
      </c>
      <c r="J7" s="29">
        <f t="shared" si="5"/>
        <v>156.3911411111111</v>
      </c>
      <c r="K7" s="30">
        <f t="shared" si="3"/>
        <v>398.08333888888887</v>
      </c>
      <c r="P7" s="23"/>
      <c r="T7">
        <f t="shared" si="4"/>
        <v>2015</v>
      </c>
      <c r="U7" s="210">
        <v>39.283999999999999</v>
      </c>
      <c r="V7">
        <v>39.387900000000002</v>
      </c>
      <c r="W7">
        <v>39.278199999999998</v>
      </c>
    </row>
    <row r="8" spans="1:23" x14ac:dyDescent="0.35">
      <c r="A8" s="35" t="s">
        <v>32</v>
      </c>
      <c r="B8" s="30">
        <v>14.38</v>
      </c>
      <c r="C8" s="30">
        <v>2.87</v>
      </c>
      <c r="D8" s="30">
        <v>11.72</v>
      </c>
      <c r="E8" s="30">
        <f t="shared" si="1"/>
        <v>28.97</v>
      </c>
      <c r="G8" s="35" t="s">
        <v>32</v>
      </c>
      <c r="H8" s="29">
        <f t="shared" ref="H8:H18" si="6">(B8*(U5/3.6))</f>
        <v>156.74493203501075</v>
      </c>
      <c r="I8" s="29">
        <f t="shared" ref="I8:I19" si="7">(C8*(V5/3.6))</f>
        <v>31.494562097570633</v>
      </c>
      <c r="J8" s="29">
        <f t="shared" ref="J8:J19" si="8">(D8*(W5/3.6))</f>
        <v>127.84038812993354</v>
      </c>
      <c r="K8" s="30">
        <f t="shared" si="3"/>
        <v>316.0798822625149</v>
      </c>
      <c r="T8">
        <f t="shared" si="4"/>
        <v>2016</v>
      </c>
      <c r="U8" s="210">
        <v>39.338999999999999</v>
      </c>
      <c r="V8">
        <v>39.424900000000001</v>
      </c>
      <c r="W8">
        <v>39.283200000000001</v>
      </c>
    </row>
    <row r="9" spans="1:23" x14ac:dyDescent="0.35">
      <c r="A9" s="35" t="s">
        <v>33</v>
      </c>
      <c r="B9" s="30">
        <v>16.45</v>
      </c>
      <c r="C9" s="30">
        <v>3.01</v>
      </c>
      <c r="D9" s="30">
        <v>11.68</v>
      </c>
      <c r="E9" s="30">
        <f t="shared" si="1"/>
        <v>31.14</v>
      </c>
      <c r="G9" s="35" t="s">
        <v>33</v>
      </c>
      <c r="H9" s="29">
        <f t="shared" si="6"/>
        <v>179.37354166666665</v>
      </c>
      <c r="I9" s="29">
        <f t="shared" si="7"/>
        <v>32.953312777777775</v>
      </c>
      <c r="J9" s="29">
        <f t="shared" si="8"/>
        <v>127.42004</v>
      </c>
      <c r="K9" s="30">
        <f t="shared" si="3"/>
        <v>339.74689444444442</v>
      </c>
      <c r="T9">
        <f t="shared" si="4"/>
        <v>2017</v>
      </c>
      <c r="U9" s="210">
        <v>39.366999999999997</v>
      </c>
      <c r="V9">
        <v>39.460700000000003</v>
      </c>
      <c r="W9">
        <v>39.283200000000001</v>
      </c>
    </row>
    <row r="10" spans="1:23" x14ac:dyDescent="0.35">
      <c r="A10" s="35" t="s">
        <v>34</v>
      </c>
      <c r="B10" s="30">
        <v>16.23</v>
      </c>
      <c r="C10" s="30">
        <v>2.91</v>
      </c>
      <c r="D10" s="30">
        <v>11.32</v>
      </c>
      <c r="E10" s="30">
        <f t="shared" si="1"/>
        <v>30.46</v>
      </c>
      <c r="G10" s="35" t="s">
        <v>34</v>
      </c>
      <c r="H10" s="29">
        <f t="shared" si="6"/>
        <v>177.10536666666664</v>
      </c>
      <c r="I10" s="29">
        <f t="shared" si="7"/>
        <v>31.838552500000002</v>
      </c>
      <c r="J10" s="29">
        <f t="shared" si="8"/>
        <v>123.50811777777778</v>
      </c>
      <c r="K10" s="30">
        <f t="shared" si="3"/>
        <v>332.45203694444444</v>
      </c>
      <c r="T10">
        <f t="shared" si="4"/>
        <v>2018</v>
      </c>
      <c r="U10">
        <v>39.383499999999998</v>
      </c>
      <c r="V10">
        <v>39.475900000000003</v>
      </c>
      <c r="W10">
        <v>39.2849</v>
      </c>
    </row>
    <row r="11" spans="1:23" x14ac:dyDescent="0.35">
      <c r="A11" s="35" t="s">
        <v>35</v>
      </c>
      <c r="B11" s="30">
        <v>16.34</v>
      </c>
      <c r="C11" s="30">
        <v>3.01</v>
      </c>
      <c r="D11" s="30">
        <v>13.81</v>
      </c>
      <c r="E11" s="30">
        <f t="shared" si="1"/>
        <v>33.160000000000004</v>
      </c>
      <c r="G11" s="35" t="s">
        <v>35</v>
      </c>
      <c r="H11" s="29">
        <f t="shared" si="6"/>
        <v>178.55535</v>
      </c>
      <c r="I11" s="29">
        <f t="shared" si="7"/>
        <v>32.963596944444447</v>
      </c>
      <c r="J11" s="29">
        <f t="shared" si="8"/>
        <v>150.69472000000002</v>
      </c>
      <c r="K11" s="30">
        <f t="shared" si="3"/>
        <v>362.21366694444447</v>
      </c>
      <c r="T11">
        <f t="shared" si="4"/>
        <v>2019</v>
      </c>
      <c r="U11">
        <v>39.626199999999997</v>
      </c>
      <c r="V11">
        <v>39.688600000000001</v>
      </c>
      <c r="W11">
        <v>39.780500000000004</v>
      </c>
    </row>
    <row r="12" spans="1:23" x14ac:dyDescent="0.35">
      <c r="A12" s="35" t="s">
        <v>36</v>
      </c>
      <c r="B12" s="30">
        <v>22.89</v>
      </c>
      <c r="C12" s="30">
        <v>4.13</v>
      </c>
      <c r="D12" s="30">
        <v>15.55</v>
      </c>
      <c r="E12" s="30">
        <f t="shared" si="1"/>
        <v>42.57</v>
      </c>
      <c r="G12" s="35" t="s">
        <v>36</v>
      </c>
      <c r="H12" s="29">
        <f>(B12*(U9/3.6))</f>
        <v>250.30850833333332</v>
      </c>
      <c r="I12" s="29">
        <f t="shared" si="7"/>
        <v>45.270191944444448</v>
      </c>
      <c r="J12" s="29">
        <f t="shared" si="8"/>
        <v>169.68160000000003</v>
      </c>
      <c r="K12" s="30">
        <f t="shared" si="3"/>
        <v>465.26030027777779</v>
      </c>
      <c r="T12">
        <f t="shared" si="4"/>
        <v>2020</v>
      </c>
      <c r="U12">
        <v>39.626199999999997</v>
      </c>
      <c r="V12">
        <v>39.688600000000001</v>
      </c>
      <c r="W12">
        <v>39.780500000000004</v>
      </c>
    </row>
    <row r="13" spans="1:23" x14ac:dyDescent="0.35">
      <c r="A13" s="35" t="s">
        <v>37</v>
      </c>
      <c r="B13" s="30">
        <v>18.3</v>
      </c>
      <c r="C13" s="30">
        <v>3.38</v>
      </c>
      <c r="D13" s="30">
        <v>13.52</v>
      </c>
      <c r="E13" s="30">
        <f t="shared" si="1"/>
        <v>35.200000000000003</v>
      </c>
      <c r="G13" s="35" t="s">
        <v>37</v>
      </c>
      <c r="H13" s="29">
        <f t="shared" si="6"/>
        <v>200.19945833333333</v>
      </c>
      <c r="I13" s="29">
        <f t="shared" si="7"/>
        <v>37.063483888888889</v>
      </c>
      <c r="J13" s="29">
        <f t="shared" si="8"/>
        <v>147.53662444444444</v>
      </c>
      <c r="K13" s="30">
        <f t="shared" si="3"/>
        <v>384.79956666666669</v>
      </c>
      <c r="T13">
        <f t="shared" si="4"/>
        <v>2021</v>
      </c>
      <c r="U13">
        <v>39.626199999999997</v>
      </c>
      <c r="V13">
        <v>39.688600000000001</v>
      </c>
      <c r="W13">
        <v>39.780500000000004</v>
      </c>
    </row>
    <row r="14" spans="1:23" x14ac:dyDescent="0.35">
      <c r="A14" s="35" t="s">
        <v>38</v>
      </c>
      <c r="B14" s="30">
        <v>15.78</v>
      </c>
      <c r="C14" s="30">
        <v>3.08</v>
      </c>
      <c r="D14" s="30">
        <v>12.19</v>
      </c>
      <c r="E14" s="30">
        <f t="shared" si="1"/>
        <v>31.049999999999997</v>
      </c>
      <c r="G14" s="35" t="s">
        <v>38</v>
      </c>
      <c r="H14" s="29">
        <f t="shared" si="6"/>
        <v>173.6948433333333</v>
      </c>
      <c r="I14" s="29">
        <f t="shared" si="7"/>
        <v>33.955802222222225</v>
      </c>
      <c r="J14" s="29">
        <f t="shared" si="8"/>
        <v>134.70119305555556</v>
      </c>
      <c r="K14" s="30">
        <f t="shared" si="3"/>
        <v>342.35183861111108</v>
      </c>
      <c r="T14">
        <f t="shared" si="4"/>
        <v>2022</v>
      </c>
      <c r="U14">
        <v>39.626199999999997</v>
      </c>
      <c r="V14">
        <v>39.688600000000001</v>
      </c>
      <c r="W14">
        <v>39.780500000000004</v>
      </c>
    </row>
    <row r="15" spans="1:23" x14ac:dyDescent="0.35">
      <c r="A15" s="35" t="s">
        <v>39</v>
      </c>
      <c r="B15" s="30">
        <v>20.239999999999998</v>
      </c>
      <c r="C15" s="30">
        <v>3.64</v>
      </c>
      <c r="D15" s="30">
        <v>12.61</v>
      </c>
      <c r="E15" s="30">
        <f t="shared" si="1"/>
        <v>36.489999999999995</v>
      </c>
      <c r="G15" s="35" t="s">
        <v>39</v>
      </c>
      <c r="H15" s="29">
        <f t="shared" si="6"/>
        <v>222.78730222222219</v>
      </c>
      <c r="I15" s="29">
        <f t="shared" si="7"/>
        <v>40.129584444444447</v>
      </c>
      <c r="J15" s="29">
        <f t="shared" si="8"/>
        <v>139.34225138888891</v>
      </c>
      <c r="K15" s="30">
        <f t="shared" si="3"/>
        <v>402.25913805555558</v>
      </c>
      <c r="T15">
        <f t="shared" si="4"/>
        <v>2023</v>
      </c>
      <c r="U15">
        <v>39.626199999999997</v>
      </c>
      <c r="V15">
        <v>39.688600000000001</v>
      </c>
      <c r="W15">
        <v>39.780500000000004</v>
      </c>
    </row>
    <row r="16" spans="1:23" x14ac:dyDescent="0.35">
      <c r="A16" s="35" t="s">
        <v>40</v>
      </c>
      <c r="B16" s="30">
        <v>16.059999999999999</v>
      </c>
      <c r="C16" s="30">
        <v>2.97</v>
      </c>
      <c r="D16" s="30">
        <v>10.15</v>
      </c>
      <c r="E16" s="30">
        <f t="shared" si="1"/>
        <v>29.18</v>
      </c>
      <c r="G16" s="35" t="s">
        <v>40</v>
      </c>
      <c r="H16" s="29">
        <f t="shared" si="6"/>
        <v>176.77688111111107</v>
      </c>
      <c r="I16" s="29">
        <f t="shared" si="7"/>
        <v>32.743095000000004</v>
      </c>
      <c r="J16" s="29">
        <f t="shared" si="8"/>
        <v>112.15890972222223</v>
      </c>
      <c r="K16" s="30">
        <f t="shared" si="3"/>
        <v>321.67888583333331</v>
      </c>
      <c r="T16">
        <f t="shared" si="4"/>
        <v>2024</v>
      </c>
      <c r="U16">
        <v>39.626199999999997</v>
      </c>
      <c r="V16">
        <v>39.688600000000001</v>
      </c>
      <c r="W16">
        <v>39.780500000000004</v>
      </c>
    </row>
    <row r="17" spans="1:23" x14ac:dyDescent="0.35">
      <c r="A17" s="35" t="s">
        <v>41</v>
      </c>
      <c r="B17" s="30">
        <v>17.823</v>
      </c>
      <c r="C17" s="30">
        <v>3.24</v>
      </c>
      <c r="D17" s="30">
        <v>10.622999999999999</v>
      </c>
      <c r="E17" s="30">
        <f t="shared" si="1"/>
        <v>31.686</v>
      </c>
      <c r="G17" s="35" t="s">
        <v>41</v>
      </c>
      <c r="H17" s="29">
        <f t="shared" si="6"/>
        <v>196.18271183333331</v>
      </c>
      <c r="I17" s="29">
        <f t="shared" si="7"/>
        <v>35.719740000000002</v>
      </c>
      <c r="J17" s="29">
        <f t="shared" si="8"/>
        <v>117.38562541666667</v>
      </c>
      <c r="K17" s="30">
        <f t="shared" si="3"/>
        <v>349.28807725000001</v>
      </c>
      <c r="T17">
        <f t="shared" si="4"/>
        <v>2025</v>
      </c>
      <c r="U17">
        <v>39.626199999999997</v>
      </c>
      <c r="V17">
        <v>39.688600000000001</v>
      </c>
      <c r="W17">
        <v>39.780500000000004</v>
      </c>
    </row>
    <row r="18" spans="1:23" x14ac:dyDescent="0.35">
      <c r="A18" s="35" t="s">
        <v>42</v>
      </c>
      <c r="B18" s="30">
        <v>16.827000000000002</v>
      </c>
      <c r="C18" s="30">
        <v>2.9369999999999998</v>
      </c>
      <c r="D18" s="30">
        <v>10.654999999999999</v>
      </c>
      <c r="E18" s="30">
        <f t="shared" si="1"/>
        <v>30.419000000000004</v>
      </c>
      <c r="G18" s="35" t="s">
        <v>42</v>
      </c>
      <c r="H18" s="29">
        <f t="shared" si="6"/>
        <v>185.21946316666666</v>
      </c>
      <c r="I18" s="29">
        <f t="shared" si="7"/>
        <v>32.379282833333335</v>
      </c>
      <c r="J18" s="29">
        <f t="shared" si="8"/>
        <v>117.73922986111111</v>
      </c>
      <c r="K18" s="30">
        <f t="shared" si="3"/>
        <v>335.33797586111109</v>
      </c>
    </row>
    <row r="19" spans="1:23" x14ac:dyDescent="0.35">
      <c r="A19" s="35" t="s">
        <v>45</v>
      </c>
      <c r="B19">
        <v>16.22</v>
      </c>
      <c r="C19" s="30">
        <v>3.1720000000000002</v>
      </c>
      <c r="D19">
        <v>13.27</v>
      </c>
      <c r="E19">
        <v>32.659999999999997</v>
      </c>
      <c r="G19" s="35" t="s">
        <v>45</v>
      </c>
      <c r="H19" s="29">
        <f>(B19*(U16/3.6))</f>
        <v>178.53804555555553</v>
      </c>
      <c r="I19" s="29">
        <f t="shared" si="7"/>
        <v>34.970066444444448</v>
      </c>
      <c r="J19" s="29">
        <f t="shared" si="8"/>
        <v>146.63534305555558</v>
      </c>
      <c r="K19" s="30">
        <f t="shared" ref="K19" si="9">SUM(H19:J19)</f>
        <v>360.14345505555559</v>
      </c>
    </row>
  </sheetData>
  <phoneticPr fontId="2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5AFB-3C6B-4278-89BA-DB22DA12DD5D}">
  <sheetPr>
    <tabColor rgb="FF00B050"/>
  </sheetPr>
  <dimension ref="A1:AN69"/>
  <sheetViews>
    <sheetView zoomScale="80" zoomScaleNormal="80" workbookViewId="0">
      <selection activeCell="O29" sqref="O29"/>
    </sheetView>
  </sheetViews>
  <sheetFormatPr defaultRowHeight="14.5" x14ac:dyDescent="0.35"/>
  <cols>
    <col min="1" max="1" width="13.6328125" bestFit="1" customWidth="1"/>
    <col min="2" max="2" width="27.36328125" bestFit="1" customWidth="1"/>
    <col min="3" max="3" width="12.36328125" bestFit="1" customWidth="1"/>
    <col min="4" max="5" width="11" bestFit="1" customWidth="1"/>
    <col min="6" max="6" width="13.6328125" bestFit="1" customWidth="1"/>
    <col min="7" max="7" width="11" bestFit="1" customWidth="1"/>
    <col min="8" max="8" width="19.90625" customWidth="1"/>
    <col min="9" max="9" width="14.6328125" bestFit="1" customWidth="1"/>
    <col min="10" max="10" width="13.6328125" bestFit="1" customWidth="1"/>
    <col min="11" max="11" width="14.08984375" bestFit="1" customWidth="1"/>
    <col min="12" max="12" width="13.1796875" bestFit="1" customWidth="1"/>
    <col min="13" max="14" width="11" bestFit="1" customWidth="1"/>
    <col min="15" max="15" width="19.453125" bestFit="1" customWidth="1"/>
    <col min="16" max="18" width="11" bestFit="1" customWidth="1"/>
    <col min="19" max="19" width="13.1796875" bestFit="1" customWidth="1"/>
    <col min="20" max="38" width="11" bestFit="1" customWidth="1"/>
    <col min="39" max="39" width="11.6328125" bestFit="1" customWidth="1"/>
    <col min="40" max="40" width="12.6328125" bestFit="1" customWidth="1"/>
  </cols>
  <sheetData>
    <row r="1" spans="2:19" x14ac:dyDescent="0.35">
      <c r="B1" s="129"/>
      <c r="C1" s="246" t="s">
        <v>21</v>
      </c>
      <c r="D1" s="246" t="s">
        <v>22</v>
      </c>
      <c r="E1" s="246" t="s">
        <v>23</v>
      </c>
      <c r="F1" s="246" t="s">
        <v>11</v>
      </c>
      <c r="H1" s="28" t="s">
        <v>176</v>
      </c>
    </row>
    <row r="2" spans="2:19" x14ac:dyDescent="0.35">
      <c r="B2" s="18" t="s">
        <v>230</v>
      </c>
      <c r="C2" s="247"/>
      <c r="D2" s="247"/>
      <c r="E2" s="247"/>
      <c r="F2" s="247"/>
      <c r="H2" s="28" t="s">
        <v>235</v>
      </c>
    </row>
    <row r="3" spans="2:19" x14ac:dyDescent="0.35">
      <c r="B3" s="129" t="s">
        <v>1</v>
      </c>
      <c r="C3" s="248">
        <v>15935.831623</v>
      </c>
      <c r="D3" s="248">
        <v>2661.5955479999998</v>
      </c>
      <c r="E3" s="248">
        <v>9304.5949060000003</v>
      </c>
      <c r="F3" s="248">
        <v>27902.022077000001</v>
      </c>
      <c r="H3" s="197" t="s">
        <v>231</v>
      </c>
    </row>
    <row r="4" spans="2:19" x14ac:dyDescent="0.35">
      <c r="B4" s="129" t="s">
        <v>13</v>
      </c>
      <c r="C4" s="248">
        <v>2544.590369</v>
      </c>
      <c r="D4" s="248">
        <v>434.67131499999999</v>
      </c>
      <c r="E4" s="248">
        <v>1197.9537929999999</v>
      </c>
      <c r="F4" s="248">
        <v>4177.2154769999997</v>
      </c>
      <c r="I4" s="101"/>
    </row>
    <row r="5" spans="2:19" x14ac:dyDescent="0.35">
      <c r="B5" s="129" t="s">
        <v>3</v>
      </c>
      <c r="C5" s="248">
        <v>4192.0526710000004</v>
      </c>
      <c r="D5" s="248">
        <v>1080.382889</v>
      </c>
      <c r="E5" s="248">
        <v>2462.9446910000001</v>
      </c>
      <c r="F5" s="248">
        <v>7735.3802510000005</v>
      </c>
    </row>
    <row r="6" spans="2:19" x14ac:dyDescent="0.35">
      <c r="B6" s="19" t="s">
        <v>14</v>
      </c>
      <c r="C6" s="248">
        <v>2350.8643630000001</v>
      </c>
      <c r="D6" s="248">
        <v>1376.774132</v>
      </c>
      <c r="E6" s="248">
        <v>6937.7849120000001</v>
      </c>
      <c r="F6" s="248">
        <v>10665.423407</v>
      </c>
      <c r="I6" s="21" t="s">
        <v>21</v>
      </c>
      <c r="J6" s="21" t="s">
        <v>22</v>
      </c>
      <c r="K6" s="21" t="s">
        <v>23</v>
      </c>
      <c r="L6" s="21" t="s">
        <v>11</v>
      </c>
    </row>
    <row r="7" spans="2:19" x14ac:dyDescent="0.35">
      <c r="B7" s="129" t="s">
        <v>15</v>
      </c>
      <c r="C7" s="248">
        <v>25023.339026000001</v>
      </c>
      <c r="D7" s="248">
        <v>5553.4238839999998</v>
      </c>
      <c r="E7" s="248">
        <v>19903.278302000002</v>
      </c>
      <c r="F7" s="248">
        <v>50480.041212000004</v>
      </c>
      <c r="H7" s="18" t="s">
        <v>230</v>
      </c>
      <c r="I7" s="20"/>
      <c r="J7" s="20"/>
      <c r="K7" s="20"/>
      <c r="L7" s="20"/>
      <c r="N7">
        <v>1000000</v>
      </c>
    </row>
    <row r="8" spans="2:19" x14ac:dyDescent="0.35">
      <c r="B8" s="129" t="s">
        <v>16</v>
      </c>
      <c r="C8" s="248">
        <v>525.76858500000003</v>
      </c>
      <c r="D8" s="248">
        <v>183.83687399999999</v>
      </c>
      <c r="E8" s="248">
        <v>375.81470999999999</v>
      </c>
      <c r="F8" s="248">
        <v>1085.420169</v>
      </c>
      <c r="H8" t="s">
        <v>1</v>
      </c>
      <c r="I8" s="248" t="e">
        <f>(SUM(#REF!))/1000000</f>
        <v>#REF!</v>
      </c>
      <c r="J8" s="249" t="e">
        <f>(SUM(#REF!))/1000000</f>
        <v>#REF!</v>
      </c>
      <c r="K8" s="249" t="e">
        <f>(SUM(#REF!))/1000000</f>
        <v>#REF!</v>
      </c>
      <c r="L8" s="249" t="e">
        <f>SUM(I8:K8)</f>
        <v>#REF!</v>
      </c>
      <c r="P8" s="197"/>
    </row>
    <row r="9" spans="2:19" x14ac:dyDescent="0.35">
      <c r="B9" s="129" t="s">
        <v>17</v>
      </c>
      <c r="C9" s="248">
        <v>171.420458</v>
      </c>
      <c r="D9" s="249">
        <v>39.973118999999997</v>
      </c>
      <c r="E9" s="248">
        <v>84.750713000000005</v>
      </c>
      <c r="F9" s="248">
        <v>427.59162900000001</v>
      </c>
      <c r="H9" t="s">
        <v>13</v>
      </c>
      <c r="I9" s="248" t="e">
        <f>(SUM(#REF!))/1000000</f>
        <v>#REF!</v>
      </c>
      <c r="J9" s="249" t="e">
        <f>(SUM(#REF!))/1000000</f>
        <v>#REF!</v>
      </c>
      <c r="K9" s="249" t="e">
        <f>(SUM(#REF!))/1000000</f>
        <v>#REF!</v>
      </c>
      <c r="L9" s="249" t="e">
        <f t="shared" ref="L9:L15" si="0">SUM(I9:K9)</f>
        <v>#REF!</v>
      </c>
    </row>
    <row r="10" spans="2:19" x14ac:dyDescent="0.35">
      <c r="B10" s="129" t="s">
        <v>18</v>
      </c>
      <c r="C10" s="248">
        <v>25720.528069000004</v>
      </c>
      <c r="D10" s="248">
        <v>5777.2338769999997</v>
      </c>
      <c r="E10" s="248">
        <v>20363.843725000002</v>
      </c>
      <c r="F10" s="248">
        <v>51993.053010000003</v>
      </c>
      <c r="H10" t="s">
        <v>3</v>
      </c>
      <c r="I10" s="248" t="e">
        <f>(SUM(#REF!))/1000000</f>
        <v>#REF!</v>
      </c>
      <c r="J10" s="249" t="e">
        <f>(SUM(#REF!))/1000000</f>
        <v>#REF!</v>
      </c>
      <c r="K10" s="249" t="e">
        <f>(SUM(#REF!))/1000000</f>
        <v>#REF!</v>
      </c>
      <c r="L10" s="249" t="e">
        <f t="shared" si="0"/>
        <v>#REF!</v>
      </c>
    </row>
    <row r="11" spans="2:19" x14ac:dyDescent="0.35">
      <c r="B11" s="129"/>
      <c r="C11" s="247"/>
      <c r="D11" s="247"/>
      <c r="E11" s="247"/>
      <c r="F11" s="247"/>
      <c r="H11" s="19" t="s">
        <v>14</v>
      </c>
      <c r="I11" s="248" t="e">
        <f>(SUM(#REF!))/1000000</f>
        <v>#REF!</v>
      </c>
      <c r="J11" s="249" t="e">
        <f>(SUM(#REF!))/1000000</f>
        <v>#REF!</v>
      </c>
      <c r="K11" s="249" t="e">
        <f>(SUM(#REF!))/1000000</f>
        <v>#REF!</v>
      </c>
      <c r="L11" s="249" t="e">
        <f t="shared" si="0"/>
        <v>#REF!</v>
      </c>
    </row>
    <row r="12" spans="2:19" x14ac:dyDescent="0.35">
      <c r="B12" s="18" t="s">
        <v>19</v>
      </c>
      <c r="C12" s="247"/>
      <c r="D12" s="247"/>
      <c r="E12" s="247"/>
      <c r="F12" s="247"/>
      <c r="H12" t="s">
        <v>15</v>
      </c>
      <c r="I12" s="248" t="e">
        <f>SUM(I8:I11)</f>
        <v>#REF!</v>
      </c>
      <c r="J12" s="249" t="e">
        <f>SUM(J8:J11)</f>
        <v>#REF!</v>
      </c>
      <c r="K12" s="249" t="e">
        <f>SUM(K8:K11)</f>
        <v>#REF!</v>
      </c>
      <c r="L12" s="249" t="e">
        <f t="shared" si="0"/>
        <v>#REF!</v>
      </c>
    </row>
    <row r="13" spans="2:19" x14ac:dyDescent="0.35">
      <c r="B13" s="129" t="s">
        <v>1</v>
      </c>
      <c r="C13" s="248">
        <v>16910.504910977488</v>
      </c>
      <c r="D13" s="248">
        <v>2789.4816742299295</v>
      </c>
      <c r="E13" s="248">
        <v>9914.5258585149204</v>
      </c>
      <c r="F13" s="248">
        <v>29614.512443722339</v>
      </c>
      <c r="H13" t="s">
        <v>16</v>
      </c>
      <c r="I13" s="248" t="e">
        <f>(SUM(#REF!))/1000000</f>
        <v>#REF!</v>
      </c>
      <c r="J13" s="249" t="e">
        <f>(SUM(#REF!))/1000000</f>
        <v>#REF!</v>
      </c>
      <c r="K13" s="249" t="e">
        <f>(SUM(#REF!))/1000000</f>
        <v>#REF!</v>
      </c>
      <c r="L13" s="249" t="e">
        <f t="shared" si="0"/>
        <v>#REF!</v>
      </c>
      <c r="O13" s="35" t="s">
        <v>232</v>
      </c>
      <c r="P13" s="21" t="s">
        <v>21</v>
      </c>
      <c r="Q13" s="21" t="s">
        <v>22</v>
      </c>
      <c r="R13" s="21" t="s">
        <v>23</v>
      </c>
      <c r="S13" s="21" t="s">
        <v>11</v>
      </c>
    </row>
    <row r="14" spans="2:19" x14ac:dyDescent="0.35">
      <c r="B14" s="129" t="s">
        <v>13</v>
      </c>
      <c r="C14" s="248">
        <v>2653.0190504777192</v>
      </c>
      <c r="D14" s="248">
        <v>449.38012672413709</v>
      </c>
      <c r="E14" s="248">
        <v>1244.8060779790417</v>
      </c>
      <c r="F14" s="248">
        <v>4347.2052551808974</v>
      </c>
      <c r="H14" t="s">
        <v>17</v>
      </c>
      <c r="I14" s="248" t="e">
        <f>(SUM(#REF!))/1000000</f>
        <v>#REF!</v>
      </c>
      <c r="J14" s="249" t="e">
        <f>(SUM(#REF!))/1000000</f>
        <v>#REF!</v>
      </c>
      <c r="K14" s="249" t="e">
        <f>(SUM(#REF!))/1000000</f>
        <v>#REF!</v>
      </c>
      <c r="L14" s="249" t="e">
        <f t="shared" si="0"/>
        <v>#REF!</v>
      </c>
      <c r="O14" t="s">
        <v>1</v>
      </c>
      <c r="P14" s="250">
        <v>18349.518242999999</v>
      </c>
      <c r="Q14" s="250">
        <v>3121.4393749000001</v>
      </c>
      <c r="R14" s="250">
        <v>10683.015272000001</v>
      </c>
      <c r="S14" s="250">
        <f>SUM(P14:R14)</f>
        <v>32153.9728899</v>
      </c>
    </row>
    <row r="15" spans="2:19" x14ac:dyDescent="0.35">
      <c r="B15" s="129" t="s">
        <v>3</v>
      </c>
      <c r="C15" s="248">
        <v>4277.4438227554137</v>
      </c>
      <c r="D15" s="248">
        <v>1097.9888689483987</v>
      </c>
      <c r="E15" s="248">
        <v>2526.0439149572248</v>
      </c>
      <c r="F15" s="248">
        <v>7901.4766066610373</v>
      </c>
      <c r="H15" t="s">
        <v>18</v>
      </c>
      <c r="I15" s="248" t="e">
        <f>SUM(I12:I14)</f>
        <v>#REF!</v>
      </c>
      <c r="J15" s="248" t="e">
        <f>SUM(J12:J14)</f>
        <v>#REF!</v>
      </c>
      <c r="K15" s="248" t="e">
        <f>SUM(K12:K14)</f>
        <v>#REF!</v>
      </c>
      <c r="L15" s="249" t="e">
        <f t="shared" si="0"/>
        <v>#REF!</v>
      </c>
      <c r="O15" t="s">
        <v>13</v>
      </c>
      <c r="P15" s="250">
        <v>2535.0505109999999</v>
      </c>
      <c r="Q15" s="250">
        <v>438.95527799000001</v>
      </c>
      <c r="R15" s="250">
        <v>1385.2238519</v>
      </c>
      <c r="S15" s="250">
        <f t="shared" ref="S15:S21" si="1">SUM(P15:R15)</f>
        <v>4359.2296408900002</v>
      </c>
    </row>
    <row r="16" spans="2:19" x14ac:dyDescent="0.35">
      <c r="B16" s="19" t="s">
        <v>14</v>
      </c>
      <c r="C16" s="248">
        <v>2369.1851986803335</v>
      </c>
      <c r="D16" s="248">
        <v>1379.6691225260813</v>
      </c>
      <c r="E16" s="248">
        <v>7000.1599201182362</v>
      </c>
      <c r="F16" s="248">
        <v>10749.01424132465</v>
      </c>
      <c r="I16" s="129"/>
      <c r="J16" s="129"/>
      <c r="K16" s="129"/>
      <c r="L16" s="129"/>
      <c r="O16" t="s">
        <v>3</v>
      </c>
      <c r="P16" s="250">
        <v>4115.3127827999997</v>
      </c>
      <c r="Q16" s="250">
        <v>1117.5066744000001</v>
      </c>
      <c r="R16" s="250">
        <v>2425.1891937</v>
      </c>
      <c r="S16" s="250">
        <f t="shared" si="1"/>
        <v>7658.0086508999993</v>
      </c>
    </row>
    <row r="17" spans="1:40" x14ac:dyDescent="0.35">
      <c r="B17" s="129" t="s">
        <v>15</v>
      </c>
      <c r="C17" s="248">
        <v>26210.152982890955</v>
      </c>
      <c r="D17" s="248">
        <v>5716.5197924285467</v>
      </c>
      <c r="E17" s="248">
        <v>20685.535771569423</v>
      </c>
      <c r="F17" s="248">
        <v>52612.208546888927</v>
      </c>
      <c r="H17" t="s">
        <v>19</v>
      </c>
      <c r="I17" s="129"/>
      <c r="J17" s="129"/>
      <c r="K17" s="129"/>
      <c r="L17" s="129"/>
      <c r="O17" t="s">
        <v>14</v>
      </c>
      <c r="P17" s="250">
        <v>2498.5006496999999</v>
      </c>
      <c r="Q17" s="250">
        <v>1485.2352143999999</v>
      </c>
      <c r="R17" s="250">
        <v>5672.0637833999999</v>
      </c>
      <c r="S17" s="250">
        <f t="shared" si="1"/>
        <v>9655.7996475</v>
      </c>
    </row>
    <row r="18" spans="1:40" x14ac:dyDescent="0.35">
      <c r="B18" s="129" t="s">
        <v>16</v>
      </c>
      <c r="C18" s="248">
        <v>525.76858500000003</v>
      </c>
      <c r="D18" s="248">
        <v>183.83687399999999</v>
      </c>
      <c r="E18" s="248">
        <v>375.81470999999999</v>
      </c>
      <c r="F18" s="248">
        <v>1085.420169</v>
      </c>
      <c r="H18" t="s">
        <v>1</v>
      </c>
      <c r="I18" s="248" t="e">
        <f>(SUM(#REF!))/1000000</f>
        <v>#REF!</v>
      </c>
      <c r="J18" s="248" t="e">
        <f>(SUM(#REF!))/1000000</f>
        <v>#REF!</v>
      </c>
      <c r="K18" s="248" t="e">
        <f>(SUM(#REF!))/1000000</f>
        <v>#REF!</v>
      </c>
      <c r="L18" s="248" t="e">
        <f>SUM(I18:K18)</f>
        <v>#REF!</v>
      </c>
      <c r="O18" t="s">
        <v>15</v>
      </c>
      <c r="P18" s="250">
        <f>SUM(P14:P17)</f>
        <v>27498.382186499999</v>
      </c>
      <c r="Q18" s="250">
        <f>SUM(Q14:Q17)</f>
        <v>6163.1365416899998</v>
      </c>
      <c r="R18" s="250">
        <f>SUM(R14:R17)</f>
        <v>20165.492101</v>
      </c>
      <c r="S18" s="250">
        <f t="shared" si="1"/>
        <v>53827.010829189996</v>
      </c>
    </row>
    <row r="19" spans="1:40" x14ac:dyDescent="0.35">
      <c r="B19" s="129" t="s">
        <v>20</v>
      </c>
      <c r="C19" s="248">
        <v>171.420458</v>
      </c>
      <c r="D19" s="248">
        <v>39.973118999999997</v>
      </c>
      <c r="E19" s="248">
        <v>84.750713000000005</v>
      </c>
      <c r="F19" s="248">
        <v>296.14429000000001</v>
      </c>
      <c r="H19" t="s">
        <v>13</v>
      </c>
      <c r="I19" s="248" t="e">
        <f>(SUM(#REF!))/1000000</f>
        <v>#REF!</v>
      </c>
      <c r="J19" s="248" t="e">
        <f>(SUM(#REF!))/1000000</f>
        <v>#REF!</v>
      </c>
      <c r="K19" s="248" t="e">
        <f>(SUM(#REF!))/1000000</f>
        <v>#REF!</v>
      </c>
      <c r="L19" s="248" t="e">
        <f t="shared" ref="L19:L25" si="2">SUM(I19:K19)</f>
        <v>#REF!</v>
      </c>
      <c r="O19" t="s">
        <v>16</v>
      </c>
      <c r="P19" s="250">
        <v>0</v>
      </c>
      <c r="Q19" s="250">
        <v>0</v>
      </c>
      <c r="R19" s="250">
        <v>0</v>
      </c>
      <c r="S19" s="250">
        <f t="shared" si="1"/>
        <v>0</v>
      </c>
    </row>
    <row r="20" spans="1:40" x14ac:dyDescent="0.35">
      <c r="B20" s="129" t="s">
        <v>18</v>
      </c>
      <c r="C20" s="248">
        <v>26907.342025890957</v>
      </c>
      <c r="D20" s="248">
        <v>5940.3297854285465</v>
      </c>
      <c r="E20" s="248">
        <v>21146.101194569423</v>
      </c>
      <c r="F20" s="248">
        <v>53993.773005888928</v>
      </c>
      <c r="H20" t="s">
        <v>3</v>
      </c>
      <c r="I20" s="248" t="e">
        <f>(SUM(#REF!))/1000000</f>
        <v>#REF!</v>
      </c>
      <c r="J20" s="248" t="e">
        <f>(SUM(#REF!))/1000000</f>
        <v>#REF!</v>
      </c>
      <c r="K20" s="248" t="e">
        <f>(SUM(#REF!))/1000000</f>
        <v>#REF!</v>
      </c>
      <c r="L20" s="248" t="e">
        <f t="shared" si="2"/>
        <v>#REF!</v>
      </c>
      <c r="O20" t="s">
        <v>20</v>
      </c>
      <c r="P20" s="250">
        <v>182.97260274000001</v>
      </c>
      <c r="Q20" s="250">
        <v>41.493150685000003</v>
      </c>
      <c r="R20" s="250">
        <v>88.986301370000007</v>
      </c>
      <c r="S20" s="250">
        <f t="shared" si="1"/>
        <v>313.45205479499998</v>
      </c>
    </row>
    <row r="21" spans="1:40" x14ac:dyDescent="0.35">
      <c r="B21" s="129"/>
      <c r="C21" s="247"/>
      <c r="D21" s="247"/>
      <c r="E21" s="247"/>
      <c r="F21" s="247"/>
      <c r="H21" t="s">
        <v>14</v>
      </c>
      <c r="I21" s="248" t="e">
        <f>(SUM(#REF!))/1000000</f>
        <v>#REF!</v>
      </c>
      <c r="J21" s="248" t="e">
        <f>(SUM(#REF!))/1000000</f>
        <v>#REF!</v>
      </c>
      <c r="K21" s="248" t="e">
        <f>(SUM(#REF!))/1000000</f>
        <v>#REF!</v>
      </c>
      <c r="L21" s="248" t="e">
        <f t="shared" si="2"/>
        <v>#REF!</v>
      </c>
      <c r="O21" t="s">
        <v>18</v>
      </c>
      <c r="P21" s="250">
        <v>27681.354790000001</v>
      </c>
      <c r="Q21" s="250">
        <v>6204.6296923999998</v>
      </c>
      <c r="R21" s="250">
        <v>6204.6296923999998</v>
      </c>
      <c r="S21" s="250">
        <f t="shared" si="1"/>
        <v>40090.614174800001</v>
      </c>
    </row>
    <row r="22" spans="1:40" x14ac:dyDescent="0.35">
      <c r="B22" s="18" t="s">
        <v>232</v>
      </c>
      <c r="C22" s="247"/>
      <c r="D22" s="247"/>
      <c r="E22" s="247"/>
      <c r="F22" s="247"/>
      <c r="H22" t="s">
        <v>15</v>
      </c>
      <c r="I22" s="248" t="e">
        <f>SUM(I18:I21)</f>
        <v>#REF!</v>
      </c>
      <c r="J22" s="248" t="e">
        <f>SUM(J18:J21)</f>
        <v>#REF!</v>
      </c>
      <c r="K22" s="248" t="e">
        <f>SUM(K18:K21)</f>
        <v>#REF!</v>
      </c>
      <c r="L22" s="248" t="e">
        <f t="shared" si="2"/>
        <v>#REF!</v>
      </c>
      <c r="P22" s="129"/>
      <c r="Q22" s="129"/>
      <c r="R22" s="129"/>
      <c r="S22" s="129"/>
    </row>
    <row r="23" spans="1:40" x14ac:dyDescent="0.35">
      <c r="B23" s="129" t="s">
        <v>1</v>
      </c>
      <c r="C23" s="248">
        <v>18349.518242999999</v>
      </c>
      <c r="D23" s="248">
        <v>3121.4393749000001</v>
      </c>
      <c r="E23" s="248">
        <v>10683.015272000001</v>
      </c>
      <c r="F23" s="248">
        <v>32153.9728899</v>
      </c>
      <c r="H23" t="s">
        <v>16</v>
      </c>
      <c r="I23" s="248" t="e">
        <f>(SUM(#REF!))/1000000</f>
        <v>#REF!</v>
      </c>
      <c r="J23" s="248" t="e">
        <f>(SUM(#REF!))/1000000</f>
        <v>#REF!</v>
      </c>
      <c r="K23" s="248" t="e">
        <f>K13</f>
        <v>#REF!</v>
      </c>
      <c r="L23" s="248" t="e">
        <f t="shared" si="2"/>
        <v>#REF!</v>
      </c>
    </row>
    <row r="24" spans="1:40" x14ac:dyDescent="0.35">
      <c r="B24" s="129" t="s">
        <v>13</v>
      </c>
      <c r="C24" s="248">
        <v>2535.0505109999999</v>
      </c>
      <c r="D24" s="248">
        <v>438.95527799000001</v>
      </c>
      <c r="E24" s="248">
        <v>1385.2238519</v>
      </c>
      <c r="F24" s="248">
        <v>4359.2296408900002</v>
      </c>
      <c r="H24" t="s">
        <v>20</v>
      </c>
      <c r="I24" s="248" t="e">
        <f>(SUM(#REF!))/1000000</f>
        <v>#REF!</v>
      </c>
      <c r="J24" s="248" t="e">
        <f>(SUM(#REF!))/1000000</f>
        <v>#REF!</v>
      </c>
      <c r="K24" s="248" t="e">
        <f>K14</f>
        <v>#REF!</v>
      </c>
      <c r="L24" s="248" t="e">
        <f t="shared" si="2"/>
        <v>#REF!</v>
      </c>
    </row>
    <row r="25" spans="1:40" x14ac:dyDescent="0.35">
      <c r="B25" s="129" t="s">
        <v>3</v>
      </c>
      <c r="C25" s="248">
        <v>4115.3127827999997</v>
      </c>
      <c r="D25" s="248">
        <v>1117.5066744000001</v>
      </c>
      <c r="E25" s="248">
        <v>2425.1891937</v>
      </c>
      <c r="F25" s="248">
        <v>7658.0086508999993</v>
      </c>
      <c r="H25" t="s">
        <v>18</v>
      </c>
      <c r="I25" s="248" t="e">
        <f>SUM(I22:I24)</f>
        <v>#REF!</v>
      </c>
      <c r="J25" s="248" t="e">
        <f>SUM(J22:J24)</f>
        <v>#REF!</v>
      </c>
      <c r="K25" s="248" t="e">
        <f>SUM(K22:K24)</f>
        <v>#REF!</v>
      </c>
      <c r="L25" s="248" t="e">
        <f t="shared" si="2"/>
        <v>#REF!</v>
      </c>
    </row>
    <row r="26" spans="1:40" x14ac:dyDescent="0.35">
      <c r="B26" s="19" t="s">
        <v>14</v>
      </c>
      <c r="C26" s="248">
        <v>2498.5006496999999</v>
      </c>
      <c r="D26" s="248">
        <v>1485.2352143999999</v>
      </c>
      <c r="E26" s="248">
        <v>5672.0637833999999</v>
      </c>
      <c r="F26" s="248">
        <v>9655.7996475</v>
      </c>
    </row>
    <row r="27" spans="1:40" x14ac:dyDescent="0.35">
      <c r="B27" s="129" t="s">
        <v>15</v>
      </c>
      <c r="C27" s="248">
        <v>27498.382186499999</v>
      </c>
      <c r="D27" s="248">
        <v>6163.1365416899998</v>
      </c>
      <c r="E27" s="248">
        <v>20165.492101</v>
      </c>
      <c r="F27" s="248">
        <v>53827.010829189996</v>
      </c>
    </row>
    <row r="28" spans="1:40" x14ac:dyDescent="0.35">
      <c r="B28" s="129" t="s">
        <v>16</v>
      </c>
      <c r="C28" s="248">
        <v>0</v>
      </c>
      <c r="D28" s="248">
        <v>0</v>
      </c>
      <c r="E28" s="248">
        <v>0</v>
      </c>
      <c r="F28" s="248">
        <v>0</v>
      </c>
    </row>
    <row r="29" spans="1:40" x14ac:dyDescent="0.35">
      <c r="B29" s="129" t="s">
        <v>20</v>
      </c>
      <c r="C29" s="248">
        <v>182.97260274000001</v>
      </c>
      <c r="D29" s="248">
        <v>41.493150685000003</v>
      </c>
      <c r="E29" s="248">
        <v>88.986301370000007</v>
      </c>
      <c r="F29" s="248">
        <v>313.45205479499998</v>
      </c>
    </row>
    <row r="30" spans="1:40" x14ac:dyDescent="0.35">
      <c r="B30" s="129" t="s">
        <v>18</v>
      </c>
      <c r="C30" s="248">
        <v>27681.354790000001</v>
      </c>
      <c r="D30" s="248">
        <v>6204.6296923999998</v>
      </c>
      <c r="E30" s="248">
        <v>6204.6296923999998</v>
      </c>
      <c r="F30" s="248">
        <v>40090.614174800001</v>
      </c>
      <c r="AI30" s="38"/>
      <c r="AJ30" s="38"/>
      <c r="AK30" s="38"/>
      <c r="AL30" s="38"/>
    </row>
    <row r="31" spans="1:40" x14ac:dyDescent="0.35">
      <c r="C31" s="2"/>
      <c r="D31" s="2"/>
      <c r="E31" s="2"/>
      <c r="W31" s="3"/>
    </row>
    <row r="32" spans="1:40" x14ac:dyDescent="0.35">
      <c r="A32" s="4"/>
      <c r="B32" s="4"/>
      <c r="C32" s="4">
        <v>1987</v>
      </c>
      <c r="D32">
        <v>1988</v>
      </c>
      <c r="E32">
        <v>1989</v>
      </c>
      <c r="F32">
        <v>1990</v>
      </c>
      <c r="G32">
        <v>1991</v>
      </c>
      <c r="H32">
        <v>1992</v>
      </c>
      <c r="I32">
        <v>1993</v>
      </c>
      <c r="J32">
        <v>1994</v>
      </c>
      <c r="K32">
        <v>1995</v>
      </c>
      <c r="L32">
        <v>1996</v>
      </c>
      <c r="M32">
        <v>1997</v>
      </c>
      <c r="N32">
        <v>1998</v>
      </c>
      <c r="O32">
        <v>1999</v>
      </c>
      <c r="P32">
        <v>2000</v>
      </c>
      <c r="Q32">
        <v>2001</v>
      </c>
      <c r="R32">
        <v>2002</v>
      </c>
      <c r="S32">
        <v>2003</v>
      </c>
      <c r="T32">
        <v>2004</v>
      </c>
      <c r="U32">
        <v>2005</v>
      </c>
      <c r="V32">
        <v>2006</v>
      </c>
      <c r="W32" s="3">
        <v>2007</v>
      </c>
      <c r="X32" s="5">
        <v>2008</v>
      </c>
      <c r="Y32">
        <v>2009</v>
      </c>
      <c r="Z32" s="5">
        <v>2010</v>
      </c>
      <c r="AA32">
        <v>2011</v>
      </c>
      <c r="AB32">
        <v>2012</v>
      </c>
      <c r="AC32">
        <v>2013</v>
      </c>
      <c r="AD32">
        <v>2014</v>
      </c>
      <c r="AE32">
        <v>2015</v>
      </c>
      <c r="AF32">
        <v>2016</v>
      </c>
      <c r="AG32" s="5">
        <v>2017</v>
      </c>
      <c r="AH32">
        <v>2018</v>
      </c>
      <c r="AI32">
        <v>2019</v>
      </c>
      <c r="AJ32">
        <v>2020</v>
      </c>
      <c r="AK32" s="6">
        <v>2021</v>
      </c>
      <c r="AL32" s="6">
        <v>2022</v>
      </c>
      <c r="AM32" s="6">
        <v>2023</v>
      </c>
      <c r="AN32" s="6">
        <v>2024</v>
      </c>
    </row>
    <row r="33" spans="1:40" x14ac:dyDescent="0.35">
      <c r="A33" s="7"/>
      <c r="B33" s="7"/>
      <c r="C33" s="8"/>
      <c r="W33" s="3"/>
      <c r="X33" s="5"/>
      <c r="Y33" s="5"/>
      <c r="Z33" s="5"/>
    </row>
    <row r="34" spans="1:40" x14ac:dyDescent="0.35">
      <c r="A34" s="2" t="s">
        <v>0</v>
      </c>
      <c r="B34" s="7" t="s">
        <v>1</v>
      </c>
      <c r="C34" s="187">
        <v>2544.4136588832948</v>
      </c>
      <c r="D34" s="187">
        <v>2805.0531161722047</v>
      </c>
      <c r="E34" s="187">
        <v>2929.7319452713418</v>
      </c>
      <c r="F34" s="187">
        <v>3066.4316975956076</v>
      </c>
      <c r="G34" s="187">
        <v>3192.4984723855109</v>
      </c>
      <c r="H34" s="187">
        <v>3299.4149265992082</v>
      </c>
      <c r="I34" s="187">
        <v>3353.6246626264137</v>
      </c>
      <c r="J34" s="187">
        <v>3372.3380442976054</v>
      </c>
      <c r="K34" s="187">
        <v>3420.6195023450246</v>
      </c>
      <c r="L34" s="187">
        <v>3541.7024182249033</v>
      </c>
      <c r="M34" s="187">
        <v>3981.3453383419774</v>
      </c>
      <c r="N34" s="187">
        <v>4019.2862122265688</v>
      </c>
      <c r="O34" s="187">
        <v>4143.8078509594379</v>
      </c>
      <c r="P34" s="187">
        <v>4385.2552819106895</v>
      </c>
      <c r="Q34" s="187">
        <v>4158.0696882548764</v>
      </c>
      <c r="R34" s="187">
        <v>4387.5754696298773</v>
      </c>
      <c r="S34" s="187">
        <v>4566.5457908851513</v>
      </c>
      <c r="T34" s="187">
        <v>4554.0554687137819</v>
      </c>
      <c r="U34" s="187">
        <v>4661.968978771064</v>
      </c>
      <c r="V34" s="188">
        <v>4494.9839269726062</v>
      </c>
      <c r="W34" s="187">
        <v>4417.5542258000005</v>
      </c>
      <c r="X34" s="187">
        <v>4041.8635920000002</v>
      </c>
      <c r="Y34" s="187">
        <v>3742.4188570000006</v>
      </c>
      <c r="Z34" s="187">
        <v>3638.4161069000002</v>
      </c>
      <c r="AA34" s="187">
        <v>3619.3973237</v>
      </c>
      <c r="AB34" s="187">
        <v>3584.4626309</v>
      </c>
      <c r="AC34" s="187">
        <v>3529.0847794000001</v>
      </c>
      <c r="AD34" s="187">
        <v>3529.0847794000001</v>
      </c>
      <c r="AE34" s="187">
        <v>3289.1252601000001</v>
      </c>
      <c r="AF34" s="187">
        <v>3387.1000530000001</v>
      </c>
      <c r="AG34" s="187">
        <v>3213.8657149999999</v>
      </c>
      <c r="AH34" s="187">
        <v>3360.6493270000001</v>
      </c>
      <c r="AI34" s="187">
        <v>3537.7138300000001</v>
      </c>
      <c r="AJ34" s="187">
        <v>3260.2275479999998</v>
      </c>
      <c r="AK34" s="187">
        <v>3396.19347566755</v>
      </c>
      <c r="AL34" s="187">
        <v>3113.5043339999997</v>
      </c>
      <c r="AM34" s="187">
        <v>2709.233103</v>
      </c>
      <c r="AN34" s="187">
        <v>2661.5955479999998</v>
      </c>
    </row>
    <row r="35" spans="1:40" x14ac:dyDescent="0.35">
      <c r="A35" s="4"/>
      <c r="B35" s="7" t="s">
        <v>2</v>
      </c>
      <c r="C35" s="187">
        <v>413.39542912710834</v>
      </c>
      <c r="D35" s="187">
        <v>659.71435848523265</v>
      </c>
      <c r="E35" s="187">
        <v>489.43629502024748</v>
      </c>
      <c r="F35" s="187">
        <v>519.96163896715973</v>
      </c>
      <c r="G35" s="187">
        <v>551.41402834789528</v>
      </c>
      <c r="H35" s="187">
        <v>575.01261495852179</v>
      </c>
      <c r="I35" s="187">
        <v>572.53911575799452</v>
      </c>
      <c r="J35" s="187">
        <v>580.10339205950493</v>
      </c>
      <c r="K35" s="187">
        <v>610.41794746530502</v>
      </c>
      <c r="L35" s="187">
        <v>626.55852522609212</v>
      </c>
      <c r="M35" s="187">
        <v>634.62806338203279</v>
      </c>
      <c r="N35" s="187">
        <v>636.82438804715071</v>
      </c>
      <c r="O35" s="187">
        <v>601.5872925777436</v>
      </c>
      <c r="P35" s="187">
        <v>653.69500214462505</v>
      </c>
      <c r="Q35" s="187">
        <v>637.97313042692849</v>
      </c>
      <c r="R35" s="187">
        <v>657.49913565341603</v>
      </c>
      <c r="S35" s="187">
        <v>677.73310206333838</v>
      </c>
      <c r="T35" s="187">
        <v>684.26098916775356</v>
      </c>
      <c r="U35" s="187">
        <v>630.49821389722842</v>
      </c>
      <c r="V35" s="188">
        <v>636.78033646980839</v>
      </c>
      <c r="W35" s="187">
        <v>647.7775380999999</v>
      </c>
      <c r="X35" s="187">
        <v>593.39087800000004</v>
      </c>
      <c r="Y35" s="187">
        <v>548.09029100000009</v>
      </c>
      <c r="Z35" s="187">
        <v>522.87384023000004</v>
      </c>
      <c r="AA35" s="187">
        <v>498.62485373999999</v>
      </c>
      <c r="AB35" s="187">
        <v>477.00882421</v>
      </c>
      <c r="AC35" s="187">
        <v>442.97960417000002</v>
      </c>
      <c r="AD35" s="187">
        <v>442.97960417000002</v>
      </c>
      <c r="AE35" s="187">
        <v>501.56631826999995</v>
      </c>
      <c r="AF35" s="187">
        <v>536.76307899999995</v>
      </c>
      <c r="AG35" s="187">
        <v>510.42014599999999</v>
      </c>
      <c r="AH35" s="187">
        <v>506.91467599999993</v>
      </c>
      <c r="AI35" s="187">
        <v>532.98210099999994</v>
      </c>
      <c r="AJ35" s="187">
        <v>504.859509</v>
      </c>
      <c r="AK35" s="187">
        <v>471.97307562467296</v>
      </c>
      <c r="AL35" s="187">
        <v>475.85710899999998</v>
      </c>
      <c r="AM35" s="187">
        <v>448.22444999999999</v>
      </c>
      <c r="AN35" s="187">
        <v>434.67131499999999</v>
      </c>
    </row>
    <row r="36" spans="1:40" x14ac:dyDescent="0.35">
      <c r="A36" s="4"/>
      <c r="B36" s="7" t="s">
        <v>3</v>
      </c>
      <c r="C36" s="187">
        <v>1501.8474867016141</v>
      </c>
      <c r="D36" s="187">
        <v>1567.6885388768073</v>
      </c>
      <c r="E36" s="187">
        <v>1551.1991824057961</v>
      </c>
      <c r="F36" s="187">
        <v>1523.0536650815529</v>
      </c>
      <c r="G36" s="187">
        <v>1542.8693070867089</v>
      </c>
      <c r="H36" s="187">
        <v>1596.9995225106677</v>
      </c>
      <c r="I36" s="187">
        <v>1590.5350037339651</v>
      </c>
      <c r="J36" s="187">
        <v>1836.1065506821656</v>
      </c>
      <c r="K36" s="187">
        <v>2267.9013097206862</v>
      </c>
      <c r="L36" s="187">
        <v>2533.0187757644812</v>
      </c>
      <c r="M36" s="187">
        <v>2565.4605294735134</v>
      </c>
      <c r="N36" s="187">
        <v>2499.2056560744791</v>
      </c>
      <c r="O36" s="187">
        <v>2727.3755709080338</v>
      </c>
      <c r="P36" s="187">
        <v>2639.7208851365194</v>
      </c>
      <c r="Q36" s="187">
        <v>2541.9417515505088</v>
      </c>
      <c r="R36" s="187">
        <v>2525.6087758380327</v>
      </c>
      <c r="S36" s="187">
        <v>2213.6504107323472</v>
      </c>
      <c r="T36" s="187">
        <v>2241.646929316807</v>
      </c>
      <c r="U36" s="187">
        <v>2242.1915345600405</v>
      </c>
      <c r="V36" s="188">
        <v>2240.2088985575815</v>
      </c>
      <c r="W36" s="187">
        <v>2202.1969235000001</v>
      </c>
      <c r="X36" s="187">
        <v>2049.1963690000002</v>
      </c>
      <c r="Y36" s="187">
        <v>1716.903548</v>
      </c>
      <c r="Z36" s="187">
        <v>2806.8242667</v>
      </c>
      <c r="AA36" s="187">
        <v>2785.0659830599998</v>
      </c>
      <c r="AB36" s="187">
        <v>2724.7088454199998</v>
      </c>
      <c r="AC36" s="187">
        <v>2608.8998581199999</v>
      </c>
      <c r="AD36" s="187">
        <v>2608.8998581199999</v>
      </c>
      <c r="AE36" s="187">
        <v>2271.9869288499999</v>
      </c>
      <c r="AF36" s="187">
        <v>2461.7304129354684</v>
      </c>
      <c r="AG36" s="187">
        <v>2385.7314725089705</v>
      </c>
      <c r="AH36" s="187">
        <v>2620.1188147357543</v>
      </c>
      <c r="AI36" s="187">
        <v>2689.168576</v>
      </c>
      <c r="AJ36" s="187">
        <v>2658.9741279999998</v>
      </c>
      <c r="AK36" s="187">
        <v>2737.9244924658196</v>
      </c>
      <c r="AL36" s="187">
        <v>2588.24251</v>
      </c>
      <c r="AM36" s="225">
        <v>1153.4606719999999</v>
      </c>
      <c r="AN36" s="187">
        <f>SUM(D5:D6)</f>
        <v>2457.157021</v>
      </c>
    </row>
    <row r="37" spans="1:40" x14ac:dyDescent="0.35">
      <c r="A37" s="4"/>
      <c r="B37" s="7" t="s">
        <v>4</v>
      </c>
      <c r="C37" s="187">
        <v>4459.6565747120176</v>
      </c>
      <c r="D37" s="187">
        <v>5032.4560135342454</v>
      </c>
      <c r="E37" s="187">
        <v>4970.3674226973853</v>
      </c>
      <c r="F37" s="187">
        <v>5109.4470016443202</v>
      </c>
      <c r="G37" s="187">
        <v>5286.7818078201144</v>
      </c>
      <c r="H37" s="187">
        <v>5471.4270640683972</v>
      </c>
      <c r="I37" s="187">
        <v>5516.6987821183729</v>
      </c>
      <c r="J37" s="187">
        <v>5788.5479870392755</v>
      </c>
      <c r="K37" s="187">
        <v>6298.9387595310163</v>
      </c>
      <c r="L37" s="187">
        <v>6701.2797192154776</v>
      </c>
      <c r="M37" s="187">
        <v>7181.4339311975236</v>
      </c>
      <c r="N37" s="187">
        <v>7155.3162563481983</v>
      </c>
      <c r="O37" s="187">
        <v>7472.7707144452161</v>
      </c>
      <c r="P37" s="187">
        <v>7678.6711691918335</v>
      </c>
      <c r="Q37" s="187">
        <v>7337.9845702323128</v>
      </c>
      <c r="R37" s="187">
        <v>7570.6833811213255</v>
      </c>
      <c r="S37" s="187">
        <v>7457.9293036808367</v>
      </c>
      <c r="T37" s="187">
        <v>7479.9633871983424</v>
      </c>
      <c r="U37" s="187">
        <v>7534.6587272283323</v>
      </c>
      <c r="V37" s="188">
        <v>7371.9731619999966</v>
      </c>
      <c r="W37" s="187">
        <v>7267.5286874000012</v>
      </c>
      <c r="X37" s="187">
        <v>6684.450839000001</v>
      </c>
      <c r="Y37" s="187">
        <v>6007.4126960000012</v>
      </c>
      <c r="Z37" s="187">
        <v>7032.8813370999997</v>
      </c>
      <c r="AA37" s="187">
        <v>6972.8552837999996</v>
      </c>
      <c r="AB37" s="187">
        <v>6857.3748211000002</v>
      </c>
      <c r="AC37" s="187">
        <v>6580.9642416900006</v>
      </c>
      <c r="AD37" s="187">
        <v>6580.9642416900006</v>
      </c>
      <c r="AE37" s="187">
        <v>6062.6785072000002</v>
      </c>
      <c r="AF37" s="187">
        <v>6385.5935449354683</v>
      </c>
      <c r="AG37" s="187">
        <v>6110.0173335089703</v>
      </c>
      <c r="AH37" s="187">
        <v>6487.6828177357538</v>
      </c>
      <c r="AI37" s="187">
        <v>6759.8645070000002</v>
      </c>
      <c r="AJ37" s="187">
        <v>6424.0611850000005</v>
      </c>
      <c r="AK37" s="187">
        <v>6606.0910437580424</v>
      </c>
      <c r="AL37" s="187">
        <v>6177.6039529999998</v>
      </c>
      <c r="AM37" s="187">
        <v>5564.9511019999991</v>
      </c>
      <c r="AN37" s="32">
        <f>SUM(AN34:AN36)</f>
        <v>5553.4238839999998</v>
      </c>
    </row>
    <row r="38" spans="1:40" x14ac:dyDescent="0.35">
      <c r="A38" s="4"/>
      <c r="B38" s="7" t="s">
        <v>5</v>
      </c>
      <c r="C38" s="187">
        <v>796.02558861147327</v>
      </c>
      <c r="D38" s="187">
        <v>654.67525044681906</v>
      </c>
      <c r="E38" s="187">
        <v>788.69966785052509</v>
      </c>
      <c r="F38" s="187">
        <v>801.13812415071038</v>
      </c>
      <c r="G38" s="187">
        <v>821.95350000000008</v>
      </c>
      <c r="H38" s="187">
        <v>713.88</v>
      </c>
      <c r="I38" s="187">
        <v>873.51150000000007</v>
      </c>
      <c r="J38" s="187">
        <v>953.82300000000009</v>
      </c>
      <c r="K38" s="187">
        <v>948.8655</v>
      </c>
      <c r="L38" s="187">
        <v>1018.5944601350876</v>
      </c>
      <c r="M38" s="187">
        <v>1068.1593717710621</v>
      </c>
      <c r="N38" s="187">
        <v>1510.6208004029502</v>
      </c>
      <c r="O38" s="187">
        <v>1677.2301405895996</v>
      </c>
      <c r="P38" s="187">
        <v>1736.6879677766342</v>
      </c>
      <c r="Q38" s="187">
        <v>1814.36376150666</v>
      </c>
      <c r="R38" s="187">
        <v>1704.594063254174</v>
      </c>
      <c r="S38" s="187">
        <v>1727.961922628007</v>
      </c>
      <c r="T38" s="187">
        <v>1700.2928521562549</v>
      </c>
      <c r="U38" s="187">
        <v>1547.5080654499989</v>
      </c>
      <c r="V38" s="188">
        <v>1471.116964000001</v>
      </c>
      <c r="W38" s="187">
        <v>1139.8385048</v>
      </c>
      <c r="X38" s="187">
        <v>1235.088309</v>
      </c>
      <c r="Y38" s="187">
        <v>1048.1825560000002</v>
      </c>
      <c r="Z38" s="187">
        <v>0</v>
      </c>
      <c r="AA38" s="187">
        <v>0</v>
      </c>
      <c r="AB38" s="187">
        <v>0</v>
      </c>
      <c r="AC38" s="187">
        <v>0</v>
      </c>
      <c r="AD38" s="187">
        <v>0</v>
      </c>
      <c r="AE38" s="187">
        <v>0</v>
      </c>
      <c r="AF38" s="187">
        <v>0</v>
      </c>
      <c r="AG38" s="187">
        <v>0</v>
      </c>
      <c r="AH38" s="187">
        <v>0</v>
      </c>
      <c r="AI38" s="187">
        <v>0</v>
      </c>
      <c r="AJ38" s="187">
        <v>0</v>
      </c>
      <c r="AK38" s="187">
        <v>0</v>
      </c>
      <c r="AL38" s="187">
        <v>0</v>
      </c>
      <c r="AM38" s="187">
        <v>0</v>
      </c>
      <c r="AN38" s="187">
        <v>0</v>
      </c>
    </row>
    <row r="39" spans="1:40" x14ac:dyDescent="0.35">
      <c r="A39" s="4"/>
      <c r="B39" s="7" t="s">
        <v>6</v>
      </c>
      <c r="C39" s="187">
        <v>107.00261242039464</v>
      </c>
      <c r="D39" s="187">
        <v>102.4864183944475</v>
      </c>
      <c r="E39" s="187">
        <v>140.35421210706724</v>
      </c>
      <c r="F39" s="187">
        <v>128.07043511035801</v>
      </c>
      <c r="G39" s="187">
        <v>116.77431035805824</v>
      </c>
      <c r="H39" s="187">
        <v>149.18199447838688</v>
      </c>
      <c r="I39" s="187">
        <v>67.725867693314555</v>
      </c>
      <c r="J39" s="187">
        <v>71.595917275789674</v>
      </c>
      <c r="K39" s="187">
        <v>77.400991649502359</v>
      </c>
      <c r="L39" s="187">
        <v>148.02939652967325</v>
      </c>
      <c r="M39" s="187">
        <v>89.545191449307595</v>
      </c>
      <c r="N39" s="187">
        <v>114.18374456543013</v>
      </c>
      <c r="O39" s="187">
        <v>133.3076108442576</v>
      </c>
      <c r="P39" s="187">
        <v>127.803131556992</v>
      </c>
      <c r="Q39" s="187">
        <v>100.50314111968277</v>
      </c>
      <c r="R39" s="187">
        <v>94.816214770640386</v>
      </c>
      <c r="S39" s="187">
        <v>76.624078954328681</v>
      </c>
      <c r="T39" s="187">
        <v>68.029187286795363</v>
      </c>
      <c r="U39" s="187">
        <v>59.338958999999974</v>
      </c>
      <c r="V39" s="188">
        <v>63.023812</v>
      </c>
      <c r="W39" s="187">
        <v>66.931842099998903</v>
      </c>
      <c r="X39" s="187">
        <v>62.369636</v>
      </c>
      <c r="Y39" s="187">
        <v>65.512695000000008</v>
      </c>
      <c r="Z39" s="187">
        <v>64.767123287999993</v>
      </c>
      <c r="AA39" s="187">
        <v>69.767123287999993</v>
      </c>
      <c r="AB39" s="187">
        <v>71.194520548</v>
      </c>
      <c r="AC39" s="187">
        <v>72</v>
      </c>
      <c r="AD39" s="187">
        <v>72</v>
      </c>
      <c r="AE39" s="187">
        <v>51.493150685000003</v>
      </c>
      <c r="AF39" s="187">
        <v>49.266804999999998</v>
      </c>
      <c r="AG39" s="187">
        <v>47.543845000000005</v>
      </c>
      <c r="AH39" s="187">
        <v>46.297980000000003</v>
      </c>
      <c r="AI39" s="187">
        <v>44.210875000000001</v>
      </c>
      <c r="AJ39" s="187">
        <v>42.803849</v>
      </c>
      <c r="AK39" s="187">
        <v>43.567424999999986</v>
      </c>
      <c r="AL39" s="187">
        <v>42.644590000000001</v>
      </c>
      <c r="AM39" s="187">
        <v>41.212235</v>
      </c>
      <c r="AN39" s="187">
        <v>39.973118999999997</v>
      </c>
    </row>
    <row r="40" spans="1:40" x14ac:dyDescent="0.35">
      <c r="A40" s="9"/>
      <c r="B40" s="10" t="s">
        <v>7</v>
      </c>
      <c r="C40" s="189">
        <v>5362.6847757438854</v>
      </c>
      <c r="D40" s="189">
        <v>5789.6176823755113</v>
      </c>
      <c r="E40" s="189">
        <v>5899.4213026549769</v>
      </c>
      <c r="F40" s="189">
        <v>6038.6555609053885</v>
      </c>
      <c r="G40" s="189">
        <v>6225.5096181781719</v>
      </c>
      <c r="H40" s="189">
        <v>6334.4890585467838</v>
      </c>
      <c r="I40" s="189">
        <v>6457.9361498116868</v>
      </c>
      <c r="J40" s="189">
        <v>6813.9669043150652</v>
      </c>
      <c r="K40" s="189">
        <v>7325.2052511805186</v>
      </c>
      <c r="L40" s="189">
        <v>7867.9035758802383</v>
      </c>
      <c r="M40" s="189">
        <v>8339.1384944178935</v>
      </c>
      <c r="N40" s="189">
        <v>8780.1208013165797</v>
      </c>
      <c r="O40" s="189">
        <v>9283.308465879074</v>
      </c>
      <c r="P40" s="189">
        <v>9543.1622685254588</v>
      </c>
      <c r="Q40" s="189">
        <v>9252.8514728586561</v>
      </c>
      <c r="R40" s="189">
        <v>9370.0936591461395</v>
      </c>
      <c r="S40" s="189">
        <v>9262.5153052631722</v>
      </c>
      <c r="T40" s="189">
        <v>9248.2854266413924</v>
      </c>
      <c r="U40" s="189">
        <v>9141.5057516783309</v>
      </c>
      <c r="V40" s="190">
        <v>8906.1139379999968</v>
      </c>
      <c r="W40" s="189">
        <v>8474.2990343000001</v>
      </c>
      <c r="X40" s="189">
        <v>7981.9087799999998</v>
      </c>
      <c r="Y40" s="189">
        <v>7121.1079849999996</v>
      </c>
      <c r="Z40" s="189">
        <v>7032.8813370999997</v>
      </c>
      <c r="AA40" s="189">
        <v>6972.8552837999996</v>
      </c>
      <c r="AB40" s="189">
        <v>6857.3748211000002</v>
      </c>
      <c r="AC40" s="189">
        <v>6652.9642416999995</v>
      </c>
      <c r="AD40" s="189">
        <v>6652.9642416999995</v>
      </c>
      <c r="AE40" s="189">
        <v>6114.1716578850001</v>
      </c>
      <c r="AF40" s="189">
        <v>6434.8603499354685</v>
      </c>
      <c r="AG40" s="189">
        <v>6273.7558010000002</v>
      </c>
      <c r="AH40" s="189">
        <v>6814.5403130000004</v>
      </c>
      <c r="AI40" s="189">
        <v>6754.2671300000002</v>
      </c>
      <c r="AJ40" s="189">
        <v>6507.824482</v>
      </c>
      <c r="AK40" s="189">
        <v>6649.6584687580425</v>
      </c>
      <c r="AL40" s="189">
        <v>6220.2485429999997</v>
      </c>
      <c r="AM40" s="189">
        <v>5752.4226495301791</v>
      </c>
      <c r="AN40" s="189">
        <v>5777.2338769999997</v>
      </c>
    </row>
    <row r="41" spans="1:40" x14ac:dyDescent="0.35">
      <c r="A41" s="9"/>
      <c r="B41" s="10" t="s">
        <v>8</v>
      </c>
      <c r="C41" s="11"/>
      <c r="D41" s="226">
        <v>7.9611784858714466E-2</v>
      </c>
      <c r="E41" s="226">
        <v>1.8965608146065429E-2</v>
      </c>
      <c r="F41" s="226">
        <v>2.3601341743087638E-2</v>
      </c>
      <c r="G41" s="226">
        <v>3.0942989774493421E-2</v>
      </c>
      <c r="H41" s="226">
        <v>1.7505304312822517E-2</v>
      </c>
      <c r="I41" s="226">
        <v>1.9488089745508731E-2</v>
      </c>
      <c r="J41" s="226">
        <v>5.5130733138908532E-2</v>
      </c>
      <c r="K41" s="226">
        <v>7.5028005572158357E-2</v>
      </c>
      <c r="L41" s="226">
        <v>7.4086432542249891E-2</v>
      </c>
      <c r="M41" s="226">
        <v>5.9893326601290271E-2</v>
      </c>
      <c r="N41" s="226">
        <v>5.2881038873964448E-2</v>
      </c>
      <c r="O41" s="226">
        <v>5.7309879436629324E-2</v>
      </c>
      <c r="P41" s="226">
        <v>2.7991507941536226E-2</v>
      </c>
      <c r="Q41" s="226">
        <v>-3.0420817282368017E-2</v>
      </c>
      <c r="R41" s="226">
        <v>1.2670924917728154E-2</v>
      </c>
      <c r="S41" s="226">
        <v>-1.1481032932681566E-2</v>
      </c>
      <c r="T41" s="226">
        <v>-1.5362866513909353E-3</v>
      </c>
      <c r="U41" s="226">
        <v>-1.1545888782310115E-2</v>
      </c>
      <c r="V41" s="226">
        <v>-2.5749785655948074E-2</v>
      </c>
      <c r="W41" s="227">
        <v>-4.8485221130796383E-2</v>
      </c>
      <c r="X41" s="37">
        <v>-5.8103950817292922E-2</v>
      </c>
      <c r="Y41" s="37">
        <v>-0.10784397801649638</v>
      </c>
      <c r="Z41" s="37">
        <v>-1.2389455136172888E-2</v>
      </c>
      <c r="AA41" s="37">
        <v>-8.5350584522661966E-3</v>
      </c>
      <c r="AB41" s="37">
        <v>-2.4955136819124757E-2</v>
      </c>
      <c r="AC41" s="37">
        <v>-2.9808867785822927E-2</v>
      </c>
      <c r="AD41" s="37">
        <v>-2.9808867785822927E-2</v>
      </c>
      <c r="AE41" s="37">
        <v>-8.0985341907883743E-2</v>
      </c>
      <c r="AF41" s="37">
        <v>5.2450063556344441E-2</v>
      </c>
      <c r="AG41" s="37">
        <v>-2.5036215267217752E-2</v>
      </c>
      <c r="AH41" s="37">
        <v>8.6197889932821778E-2</v>
      </c>
      <c r="AI41" s="37">
        <v>-8.8447907315211474E-3</v>
      </c>
      <c r="AJ41" s="37">
        <v>-3.648695606150839E-2</v>
      </c>
      <c r="AK41" s="37">
        <v>2.179437800609732E-2</v>
      </c>
      <c r="AL41" s="37">
        <v>-6.4576237678300522E-2</v>
      </c>
      <c r="AM41" s="228">
        <v>-7.5210160853828145E-2</v>
      </c>
      <c r="AN41" s="228">
        <f>1-(AN40/AM40)</f>
        <v>-4.3131788085575273E-3</v>
      </c>
    </row>
    <row r="42" spans="1:40" x14ac:dyDescent="0.35">
      <c r="A42" s="4"/>
      <c r="B42" s="7"/>
      <c r="C42" s="8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7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40" x14ac:dyDescent="0.35">
      <c r="A43" s="1" t="s">
        <v>9</v>
      </c>
      <c r="B43" s="7" t="s">
        <v>1</v>
      </c>
      <c r="C43" s="187">
        <v>9190.9066471194674</v>
      </c>
      <c r="D43" s="187">
        <v>10132.385998220581</v>
      </c>
      <c r="E43" s="187">
        <v>10582.749670464525</v>
      </c>
      <c r="F43" s="187">
        <v>11076.535206440658</v>
      </c>
      <c r="G43" s="187">
        <v>11531.912402814442</v>
      </c>
      <c r="H43" s="187">
        <v>11919.498571621165</v>
      </c>
      <c r="I43" s="187">
        <v>12115.337193170424</v>
      </c>
      <c r="J43" s="187">
        <v>12182.941338469565</v>
      </c>
      <c r="K43" s="187">
        <v>12357.363405119171</v>
      </c>
      <c r="L43" s="187">
        <v>13265.464817016164</v>
      </c>
      <c r="M43" s="187">
        <v>13886.748388412259</v>
      </c>
      <c r="N43" s="187">
        <v>14388.056397773271</v>
      </c>
      <c r="O43" s="187">
        <v>14792.834576245457</v>
      </c>
      <c r="P43" s="187">
        <v>15627.827082081556</v>
      </c>
      <c r="Q43" s="187">
        <v>14808.293738379967</v>
      </c>
      <c r="R43" s="187">
        <v>15663.65111001842</v>
      </c>
      <c r="S43" s="187">
        <v>15980.892828658158</v>
      </c>
      <c r="T43" s="187">
        <v>16180.098993128866</v>
      </c>
      <c r="U43" s="187">
        <v>15739.989421052365</v>
      </c>
      <c r="V43" s="188">
        <v>15678.739594777595</v>
      </c>
      <c r="W43" s="187">
        <v>14522.900062799999</v>
      </c>
      <c r="X43" s="187">
        <v>14541.740519000001</v>
      </c>
      <c r="Y43" s="187">
        <v>13710.122987999999</v>
      </c>
      <c r="Z43" s="187">
        <v>13214.177495</v>
      </c>
      <c r="AA43" s="187">
        <v>12995.321486000001</v>
      </c>
      <c r="AB43" s="187">
        <v>12946.187381</v>
      </c>
      <c r="AC43" s="187">
        <v>12773.931127</v>
      </c>
      <c r="AD43" s="187">
        <v>12773.931127</v>
      </c>
      <c r="AE43" s="187">
        <v>11857.262978999999</v>
      </c>
      <c r="AF43" s="187">
        <v>11697.503094</v>
      </c>
      <c r="AG43" s="187">
        <v>11066.183485</v>
      </c>
      <c r="AH43" s="187">
        <v>11640.973975999999</v>
      </c>
      <c r="AI43" s="187">
        <v>11554.342146999999</v>
      </c>
      <c r="AJ43" s="187">
        <v>11169.752689999999</v>
      </c>
      <c r="AK43" s="187">
        <v>11871.960836597742</v>
      </c>
      <c r="AL43" s="187">
        <v>10559.753115</v>
      </c>
      <c r="AM43" s="187">
        <v>9396.0349189999997</v>
      </c>
      <c r="AN43" s="187">
        <v>9304.5949060000003</v>
      </c>
    </row>
    <row r="44" spans="1:40" x14ac:dyDescent="0.35">
      <c r="A44" s="4"/>
      <c r="B44" s="7" t="s">
        <v>2</v>
      </c>
      <c r="C44" s="187">
        <v>1488.9616240448881</v>
      </c>
      <c r="D44" s="187">
        <v>2376.1495493310713</v>
      </c>
      <c r="E44" s="187">
        <v>1762.8445051717983</v>
      </c>
      <c r="F44" s="187">
        <v>1872.7902435504109</v>
      </c>
      <c r="G44" s="187">
        <v>1986.0750006444059</v>
      </c>
      <c r="H44" s="187">
        <v>2071.3124768080784</v>
      </c>
      <c r="I44" s="187">
        <v>2062.4024292332151</v>
      </c>
      <c r="J44" s="187">
        <v>2089.6504920995794</v>
      </c>
      <c r="K44" s="187">
        <v>2198.8496908779452</v>
      </c>
      <c r="L44" s="187">
        <v>1874.1649113913634</v>
      </c>
      <c r="M44" s="187">
        <v>1685.1701359168128</v>
      </c>
      <c r="N44" s="187">
        <v>1610.6873742344972</v>
      </c>
      <c r="O44" s="187">
        <v>1439.5438082798958</v>
      </c>
      <c r="P44" s="187">
        <v>1668.097653401466</v>
      </c>
      <c r="Q44" s="187">
        <v>1722.504514288368</v>
      </c>
      <c r="R44" s="187">
        <v>1776.0582112696127</v>
      </c>
      <c r="S44" s="187">
        <v>1870.0873581268479</v>
      </c>
      <c r="T44" s="187">
        <v>1850.6285858160734</v>
      </c>
      <c r="U44" s="187">
        <v>1838.746415293482</v>
      </c>
      <c r="V44" s="188">
        <v>1836.3380732413984</v>
      </c>
      <c r="W44" s="187">
        <v>1696.1430477000001</v>
      </c>
      <c r="X44" s="187">
        <v>1681.8239100000001</v>
      </c>
      <c r="Y44" s="187">
        <v>1512.2539530000001</v>
      </c>
      <c r="Z44" s="187">
        <v>1386.1203442000001</v>
      </c>
      <c r="AA44" s="187">
        <v>1328.0949484</v>
      </c>
      <c r="AB44" s="187">
        <v>1278.3182025000001</v>
      </c>
      <c r="AC44" s="187">
        <v>1199.7147043</v>
      </c>
      <c r="AD44" s="187">
        <v>1199.7147043</v>
      </c>
      <c r="AE44" s="187">
        <v>1327.1932733000001</v>
      </c>
      <c r="AF44" s="187">
        <v>1448.534238</v>
      </c>
      <c r="AG44" s="187">
        <v>1344.8337100000001</v>
      </c>
      <c r="AH44" s="187">
        <v>1355.861255</v>
      </c>
      <c r="AI44" s="187">
        <v>1377.305672</v>
      </c>
      <c r="AJ44" s="187">
        <v>1333.445397</v>
      </c>
      <c r="AK44" s="187">
        <v>1308.3972439194931</v>
      </c>
      <c r="AL44" s="187">
        <v>1280.9627150000001</v>
      </c>
      <c r="AM44" s="187">
        <v>1227.2629489999999</v>
      </c>
      <c r="AN44" s="187">
        <v>1197.9537929999999</v>
      </c>
    </row>
    <row r="45" spans="1:40" x14ac:dyDescent="0.35">
      <c r="A45" s="4"/>
      <c r="B45" s="7" t="s">
        <v>3</v>
      </c>
      <c r="C45" s="187">
        <v>5372.0679831455109</v>
      </c>
      <c r="D45" s="187">
        <v>5607.5796522723003</v>
      </c>
      <c r="E45" s="187">
        <v>5548.5976685855685</v>
      </c>
      <c r="F45" s="187">
        <v>5447.9219116758559</v>
      </c>
      <c r="G45" s="187">
        <v>5518.8019290704069</v>
      </c>
      <c r="H45" s="187">
        <v>5713.0874075387019</v>
      </c>
      <c r="I45" s="187">
        <v>5685.8047095758848</v>
      </c>
      <c r="J45" s="187">
        <v>6481.751783969019</v>
      </c>
      <c r="K45" s="187">
        <v>6555.9760701723235</v>
      </c>
      <c r="L45" s="187">
        <v>6541.0407821289737</v>
      </c>
      <c r="M45" s="187">
        <v>6080.5364496252168</v>
      </c>
      <c r="N45" s="187">
        <v>8854.5941263255263</v>
      </c>
      <c r="O45" s="187">
        <v>12702.50415193255</v>
      </c>
      <c r="P45" s="187">
        <v>12089.594888960539</v>
      </c>
      <c r="Q45" s="187">
        <v>11702.169620529983</v>
      </c>
      <c r="R45" s="187">
        <v>12034.668910482471</v>
      </c>
      <c r="S45" s="187">
        <v>9327.5188364358437</v>
      </c>
      <c r="T45" s="187">
        <v>10121.21018680409</v>
      </c>
      <c r="U45" s="187">
        <v>9619.3113973041527</v>
      </c>
      <c r="V45" s="188">
        <v>9268.6606824809969</v>
      </c>
      <c r="W45" s="187">
        <v>9717.5845967999994</v>
      </c>
      <c r="X45" s="187">
        <v>9897.2547889999987</v>
      </c>
      <c r="Y45" s="187">
        <v>8796.3447760000017</v>
      </c>
      <c r="Z45" s="187">
        <v>20096.448916499998</v>
      </c>
      <c r="AA45" s="187">
        <v>19084.426840399999</v>
      </c>
      <c r="AB45" s="187">
        <v>18538.139737799997</v>
      </c>
      <c r="AC45" s="187">
        <v>18204.1235017</v>
      </c>
      <c r="AD45" s="187">
        <v>18204.1235017</v>
      </c>
      <c r="AE45" s="187">
        <v>15616.022629916</v>
      </c>
      <c r="AF45" s="187">
        <v>15924.047401</v>
      </c>
      <c r="AG45" s="187">
        <v>16485.261557999998</v>
      </c>
      <c r="AH45" s="187">
        <v>14878.268559</v>
      </c>
      <c r="AI45" s="187">
        <v>12237.915757999999</v>
      </c>
      <c r="AJ45" s="187">
        <v>10387.936900000001</v>
      </c>
      <c r="AK45" s="187">
        <v>8638.1892824138085</v>
      </c>
      <c r="AL45" s="187">
        <v>7863.7428359999994</v>
      </c>
      <c r="AM45" s="225">
        <v>2649.8376320000002</v>
      </c>
      <c r="AN45" s="187">
        <f>SUM(E5:E6)</f>
        <v>9400.7296029999998</v>
      </c>
    </row>
    <row r="46" spans="1:40" x14ac:dyDescent="0.35">
      <c r="A46" s="4"/>
      <c r="B46" s="7" t="s">
        <v>4</v>
      </c>
      <c r="C46" s="187">
        <v>16051.936254309865</v>
      </c>
      <c r="D46" s="187">
        <v>18116.115199823951</v>
      </c>
      <c r="E46" s="187">
        <v>17894.191844221892</v>
      </c>
      <c r="F46" s="187">
        <v>18397.247361666923</v>
      </c>
      <c r="G46" s="187">
        <v>19036.789332529253</v>
      </c>
      <c r="H46" s="187">
        <v>19703.898455967945</v>
      </c>
      <c r="I46" s="187">
        <v>19863.544331979523</v>
      </c>
      <c r="J46" s="187">
        <v>20754.343614538164</v>
      </c>
      <c r="K46" s="187">
        <v>21112.189166169439</v>
      </c>
      <c r="L46" s="187">
        <v>21680.6705105365</v>
      </c>
      <c r="M46" s="187">
        <v>21652.454973954289</v>
      </c>
      <c r="N46" s="187">
        <v>24853.337898333295</v>
      </c>
      <c r="O46" s="187">
        <v>28934.882536457902</v>
      </c>
      <c r="P46" s="187">
        <v>29385.519624443561</v>
      </c>
      <c r="Q46" s="187">
        <v>28232.967873198315</v>
      </c>
      <c r="R46" s="187">
        <v>29474.378231770504</v>
      </c>
      <c r="S46" s="187">
        <v>27178.499023220847</v>
      </c>
      <c r="T46" s="187">
        <v>28151.937765749026</v>
      </c>
      <c r="U46" s="187">
        <v>27198.047233650002</v>
      </c>
      <c r="V46" s="188">
        <v>26783.738350499989</v>
      </c>
      <c r="W46" s="187">
        <v>25936.627707299998</v>
      </c>
      <c r="X46" s="187">
        <v>26120.819217999997</v>
      </c>
      <c r="Y46" s="187">
        <v>24018.721717</v>
      </c>
      <c r="Z46" s="187">
        <v>34696.746755699998</v>
      </c>
      <c r="AA46" s="187">
        <v>33407.843274799998</v>
      </c>
      <c r="AB46" s="187">
        <v>32762.645321299999</v>
      </c>
      <c r="AC46" s="187">
        <v>32177.769333</v>
      </c>
      <c r="AD46" s="187">
        <v>32177.769333</v>
      </c>
      <c r="AE46" s="187">
        <v>28800.478882215997</v>
      </c>
      <c r="AF46" s="187">
        <v>29070.084733000003</v>
      </c>
      <c r="AG46" s="187">
        <v>28896.278752999999</v>
      </c>
      <c r="AH46" s="187">
        <v>27875.103790000001</v>
      </c>
      <c r="AI46" s="187">
        <v>25169.563577000001</v>
      </c>
      <c r="AJ46" s="187">
        <v>22891.134987000001</v>
      </c>
      <c r="AK46" s="187">
        <v>21818.547362931044</v>
      </c>
      <c r="AL46" s="187">
        <v>19704.458665999999</v>
      </c>
      <c r="AM46" s="187">
        <v>18251.070743</v>
      </c>
      <c r="AN46" s="32">
        <f>SUM(AN43:AN45)</f>
        <v>19903.278301999999</v>
      </c>
    </row>
    <row r="47" spans="1:40" x14ac:dyDescent="0.35">
      <c r="A47" s="4"/>
      <c r="B47" s="7" t="s">
        <v>5</v>
      </c>
      <c r="C47" s="187">
        <v>5348.0075700919124</v>
      </c>
      <c r="D47" s="187">
        <v>4398.361366056899</v>
      </c>
      <c r="E47" s="187">
        <v>5298.78920293391</v>
      </c>
      <c r="F47" s="187">
        <v>5382.3555598517605</v>
      </c>
      <c r="G47" s="187">
        <v>5522.2012999999997</v>
      </c>
      <c r="H47" s="187">
        <v>5257.1903999999995</v>
      </c>
      <c r="I47" s="187">
        <v>5883.0464000000002</v>
      </c>
      <c r="J47" s="187">
        <v>6226.2893000000004</v>
      </c>
      <c r="K47" s="187">
        <v>6991.0070999999998</v>
      </c>
      <c r="L47" s="187">
        <v>9348.09438945068</v>
      </c>
      <c r="M47" s="187">
        <v>10874.890742647307</v>
      </c>
      <c r="N47" s="187">
        <v>8367.8979798941382</v>
      </c>
      <c r="O47" s="187">
        <v>9699.5648389036269</v>
      </c>
      <c r="P47" s="187">
        <v>10027.061840482829</v>
      </c>
      <c r="Q47" s="187">
        <v>8413.0535860503405</v>
      </c>
      <c r="R47" s="187">
        <v>5881.3203703656491</v>
      </c>
      <c r="S47" s="187">
        <v>5459.0551005585949</v>
      </c>
      <c r="T47" s="187">
        <v>6189.2552851182636</v>
      </c>
      <c r="U47" s="187">
        <v>5847.3000393500088</v>
      </c>
      <c r="V47" s="188">
        <v>4460.3984134999992</v>
      </c>
      <c r="W47" s="187">
        <v>3803.1007810000001</v>
      </c>
      <c r="X47" s="187">
        <v>3807.8133400000002</v>
      </c>
      <c r="Y47" s="187">
        <v>3114.7722780000004</v>
      </c>
      <c r="Z47" s="187">
        <v>0</v>
      </c>
      <c r="AA47" s="187">
        <v>0</v>
      </c>
      <c r="AB47" s="187">
        <v>0</v>
      </c>
      <c r="AC47" s="187">
        <v>0</v>
      </c>
      <c r="AD47" s="187">
        <v>0</v>
      </c>
      <c r="AE47" s="187">
        <v>0</v>
      </c>
      <c r="AF47" s="187">
        <v>0</v>
      </c>
      <c r="AG47" s="187">
        <v>0</v>
      </c>
      <c r="AH47" s="187">
        <v>0</v>
      </c>
      <c r="AI47" s="187">
        <v>0</v>
      </c>
      <c r="AJ47" s="187">
        <v>0</v>
      </c>
      <c r="AK47" s="187">
        <v>0</v>
      </c>
      <c r="AL47" s="187">
        <v>0</v>
      </c>
      <c r="AM47" s="187">
        <v>0</v>
      </c>
      <c r="AN47" s="187">
        <v>0</v>
      </c>
    </row>
    <row r="48" spans="1:40" x14ac:dyDescent="0.35">
      <c r="A48" s="4"/>
      <c r="B48" s="7" t="s">
        <v>6</v>
      </c>
      <c r="C48" s="187">
        <v>422.73096846904031</v>
      </c>
      <c r="D48" s="187">
        <v>404.88902021003827</v>
      </c>
      <c r="E48" s="187">
        <v>554.49180791609331</v>
      </c>
      <c r="F48" s="187">
        <v>505.96277830815006</v>
      </c>
      <c r="G48" s="187">
        <v>461.33562717163596</v>
      </c>
      <c r="H48" s="187">
        <v>589.36737690314146</v>
      </c>
      <c r="I48" s="187">
        <v>273.73481236096558</v>
      </c>
      <c r="J48" s="187">
        <v>286.44392864915329</v>
      </c>
      <c r="K48" s="187">
        <v>298.17542060748042</v>
      </c>
      <c r="L48" s="187">
        <v>591.46271956565784</v>
      </c>
      <c r="M48" s="187">
        <v>407.4730924913863</v>
      </c>
      <c r="N48" s="187">
        <v>221.0254783071498</v>
      </c>
      <c r="O48" s="187">
        <v>148.92414613199108</v>
      </c>
      <c r="P48" s="187">
        <v>162.30431123286573</v>
      </c>
      <c r="Q48" s="187">
        <v>190.81459684872974</v>
      </c>
      <c r="R48" s="187">
        <v>162.28563875685819</v>
      </c>
      <c r="S48" s="187">
        <v>98.463104909371268</v>
      </c>
      <c r="T48" s="187">
        <v>144.41716998331731</v>
      </c>
      <c r="U48" s="187">
        <v>193.5039009999999</v>
      </c>
      <c r="V48" s="188">
        <v>168.11612700000018</v>
      </c>
      <c r="W48" s="187">
        <v>150.37992360000135</v>
      </c>
      <c r="X48" s="187">
        <v>159.200717</v>
      </c>
      <c r="Y48" s="187">
        <v>156.67494499999998</v>
      </c>
      <c r="Z48" s="187">
        <v>164.83561644</v>
      </c>
      <c r="AA48" s="187">
        <v>189.83561644</v>
      </c>
      <c r="AB48" s="187">
        <v>189.83561644</v>
      </c>
      <c r="AC48" s="187">
        <v>191.24657533999999</v>
      </c>
      <c r="AD48" s="187">
        <v>191.24657533999999</v>
      </c>
      <c r="AE48" s="187">
        <v>121.23287671</v>
      </c>
      <c r="AF48" s="187">
        <v>115.90911600000001</v>
      </c>
      <c r="AG48" s="187">
        <v>107.265715</v>
      </c>
      <c r="AH48" s="187">
        <v>103.31813199999999</v>
      </c>
      <c r="AI48" s="187">
        <v>101.60689499999999</v>
      </c>
      <c r="AJ48" s="187">
        <v>100.088899</v>
      </c>
      <c r="AK48" s="187">
        <v>96.908419999999978</v>
      </c>
      <c r="AL48" s="187">
        <v>92.206604999999996</v>
      </c>
      <c r="AM48" s="187">
        <v>87.904600000000002</v>
      </c>
      <c r="AN48" s="187">
        <v>84.750713000000005</v>
      </c>
    </row>
    <row r="49" spans="1:40" x14ac:dyDescent="0.35">
      <c r="A49" s="9"/>
      <c r="B49" s="10" t="s">
        <v>7</v>
      </c>
      <c r="C49" s="189">
        <v>21822.674792870821</v>
      </c>
      <c r="D49" s="189">
        <v>22919.365586090888</v>
      </c>
      <c r="E49" s="189">
        <v>23747.472855071894</v>
      </c>
      <c r="F49" s="189">
        <v>24285.565699826831</v>
      </c>
      <c r="G49" s="189">
        <v>25020.326259700891</v>
      </c>
      <c r="H49" s="189">
        <v>25550.456232871085</v>
      </c>
      <c r="I49" s="189">
        <v>26020.325544340489</v>
      </c>
      <c r="J49" s="189">
        <v>27267.076843187318</v>
      </c>
      <c r="K49" s="189">
        <v>28401.371686776918</v>
      </c>
      <c r="L49" s="189">
        <v>31620.227619552839</v>
      </c>
      <c r="M49" s="189">
        <v>32934.818809092983</v>
      </c>
      <c r="N49" s="189">
        <v>33442.261356534582</v>
      </c>
      <c r="O49" s="189">
        <v>38783.371521493522</v>
      </c>
      <c r="P49" s="189">
        <v>39574.885776159259</v>
      </c>
      <c r="Q49" s="189">
        <v>36836.836056097389</v>
      </c>
      <c r="R49" s="189">
        <v>35517.984240893013</v>
      </c>
      <c r="S49" s="189">
        <v>32736.017228688808</v>
      </c>
      <c r="T49" s="189">
        <v>34485.610220850605</v>
      </c>
      <c r="U49" s="189">
        <v>33238.85117400001</v>
      </c>
      <c r="V49" s="190">
        <v>31412.252890999989</v>
      </c>
      <c r="W49" s="189">
        <v>29890.108411900001</v>
      </c>
      <c r="X49" s="189">
        <v>30087.833232000001</v>
      </c>
      <c r="Y49" s="189">
        <v>27290.168616000003</v>
      </c>
      <c r="Z49" s="189">
        <v>34696.746755699998</v>
      </c>
      <c r="AA49" s="189">
        <v>33407.843274799998</v>
      </c>
      <c r="AB49" s="189">
        <v>32762.645321299999</v>
      </c>
      <c r="AC49" s="189">
        <v>32369.015908139998</v>
      </c>
      <c r="AD49" s="189">
        <v>32369.015908139998</v>
      </c>
      <c r="AE49" s="189">
        <v>28921.711758726004</v>
      </c>
      <c r="AF49" s="189">
        <v>29185.993849000002</v>
      </c>
      <c r="AG49" s="189">
        <v>29584.782522999998</v>
      </c>
      <c r="AH49" s="189">
        <v>28583.778841999996</v>
      </c>
      <c r="AI49" s="189">
        <v>25763.655760000001</v>
      </c>
      <c r="AJ49" s="189">
        <v>23641.729485</v>
      </c>
      <c r="AK49" s="189">
        <v>21915.455782931043</v>
      </c>
      <c r="AL49" s="189">
        <v>19796.665270999998</v>
      </c>
      <c r="AM49" s="189">
        <v>18338.975343000002</v>
      </c>
      <c r="AN49" s="189">
        <v>21146.101194569423</v>
      </c>
    </row>
    <row r="50" spans="1:40" x14ac:dyDescent="0.35">
      <c r="A50" s="4"/>
      <c r="B50" s="7"/>
      <c r="C50" s="8"/>
      <c r="D50" s="226">
        <v>5.0254645850211756E-2</v>
      </c>
      <c r="E50" s="226">
        <v>3.6131334694689904E-2</v>
      </c>
      <c r="F50" s="226">
        <v>2.2658951882537467E-2</v>
      </c>
      <c r="G50" s="226">
        <v>3.0255031690667886E-2</v>
      </c>
      <c r="H50" s="226">
        <v>2.1187972037920635E-2</v>
      </c>
      <c r="I50" s="226">
        <v>1.838985993780055E-2</v>
      </c>
      <c r="J50" s="226">
        <v>4.7914515778147301E-2</v>
      </c>
      <c r="K50" s="226">
        <v>4.1599429601967185E-2</v>
      </c>
      <c r="L50" s="226">
        <v>0.11333452370804159</v>
      </c>
      <c r="M50" s="226">
        <v>4.1574374648942904E-2</v>
      </c>
      <c r="N50" s="226">
        <v>1.5407479554783492E-2</v>
      </c>
      <c r="O50" s="226">
        <v>0.1597113935572809</v>
      </c>
      <c r="P50" s="226">
        <v>2.040859841767708E-2</v>
      </c>
      <c r="Q50" s="226">
        <v>-6.9186547639041446E-2</v>
      </c>
      <c r="R50" s="226">
        <v>-3.5802526937871303E-2</v>
      </c>
      <c r="S50" s="226">
        <v>-7.8325588336773805E-2</v>
      </c>
      <c r="T50" s="226">
        <v>5.3445505601350501E-2</v>
      </c>
      <c r="U50" s="226">
        <v>-3.6153022633677492E-2</v>
      </c>
      <c r="V50" s="226">
        <v>-5.4953712853614396E-2</v>
      </c>
      <c r="W50" s="227">
        <v>-4.8457029948848485E-2</v>
      </c>
      <c r="X50" s="37">
        <v>6.6150586466685504E-3</v>
      </c>
      <c r="Y50" s="37">
        <v>-9.2983253211618266E-2</v>
      </c>
      <c r="Z50" s="37">
        <v>0.27140096655018758</v>
      </c>
      <c r="AA50" s="37">
        <v>-3.7147675255411516E-2</v>
      </c>
      <c r="AB50" s="37">
        <v>-5.5743019598293135E-2</v>
      </c>
      <c r="AC50" s="37">
        <v>-1.2014579692809139E-2</v>
      </c>
      <c r="AD50" s="37">
        <v>-1.2014579692809139E-2</v>
      </c>
      <c r="AE50" s="37">
        <v>-0.10650012219083509</v>
      </c>
      <c r="AF50" s="37">
        <v>9.1378440003386345E-3</v>
      </c>
      <c r="AG50" s="37">
        <v>1.3663700337333509E-2</v>
      </c>
      <c r="AH50" s="37">
        <v>-3.3835086677476617E-2</v>
      </c>
      <c r="AI50" s="37">
        <v>-9.866166043295177E-2</v>
      </c>
      <c r="AJ50" s="37">
        <v>-8.2361226014145569E-2</v>
      </c>
      <c r="AK50" s="37">
        <v>-7.3018080304329103E-2</v>
      </c>
      <c r="AL50" s="37">
        <v>-9.6680193782749238E-2</v>
      </c>
      <c r="AM50" s="228">
        <v>-7.3633104770193691E-2</v>
      </c>
      <c r="AN50" s="228">
        <f>(AN49/AM49)-1</f>
        <v>0.15306884921686215</v>
      </c>
    </row>
    <row r="51" spans="1:40" x14ac:dyDescent="0.35">
      <c r="A51" s="4"/>
      <c r="B51" s="7"/>
      <c r="C51" s="8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7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1:40" x14ac:dyDescent="0.35">
      <c r="A52" s="2" t="s">
        <v>10</v>
      </c>
      <c r="B52" s="7" t="s">
        <v>1</v>
      </c>
      <c r="C52" s="187">
        <v>14868.299399449481</v>
      </c>
      <c r="D52" s="187">
        <v>15749.503525874981</v>
      </c>
      <c r="E52" s="187">
        <v>16186.135291829998</v>
      </c>
      <c r="F52" s="187">
        <v>16384.045978439997</v>
      </c>
      <c r="G52" s="187">
        <v>17199.798536339997</v>
      </c>
      <c r="H52" s="187">
        <v>17845.98950831659</v>
      </c>
      <c r="I52" s="187">
        <v>18139.201002448754</v>
      </c>
      <c r="J52" s="187">
        <v>18240.418588111261</v>
      </c>
      <c r="K52" s="187">
        <v>18501.565007379166</v>
      </c>
      <c r="L52" s="187">
        <v>20264.372490400441</v>
      </c>
      <c r="M52" s="187">
        <v>20625.490340264649</v>
      </c>
      <c r="N52" s="187">
        <v>21310.797680732263</v>
      </c>
      <c r="O52" s="187">
        <v>22133.863414275507</v>
      </c>
      <c r="P52" s="187">
        <v>22584.387583981505</v>
      </c>
      <c r="Q52" s="187">
        <v>22906.721080503434</v>
      </c>
      <c r="R52" s="187">
        <v>23330.279375371258</v>
      </c>
      <c r="S52" s="187">
        <v>23841.604623872627</v>
      </c>
      <c r="T52" s="187">
        <v>24230.535523394439</v>
      </c>
      <c r="U52" s="187">
        <v>23856.572508889272</v>
      </c>
      <c r="V52" s="188">
        <v>23377.711249669326</v>
      </c>
      <c r="W52" s="187">
        <v>22050.634297800003</v>
      </c>
      <c r="X52" s="187">
        <v>21830.516242000002</v>
      </c>
      <c r="Y52" s="187">
        <v>20698.268325000001</v>
      </c>
      <c r="Z52" s="187">
        <v>20460.492221</v>
      </c>
      <c r="AA52" s="187">
        <v>20240.724463999999</v>
      </c>
      <c r="AB52" s="187">
        <v>20150.645840000001</v>
      </c>
      <c r="AC52" s="187">
        <v>20017.379670999999</v>
      </c>
      <c r="AD52" s="187">
        <v>20017.379670999999</v>
      </c>
      <c r="AE52" s="187">
        <v>18739.803015000001</v>
      </c>
      <c r="AF52" s="187">
        <v>19498.034344</v>
      </c>
      <c r="AG52" s="187">
        <v>18519.876191000003</v>
      </c>
      <c r="AH52" s="187">
        <v>19299.595750999997</v>
      </c>
      <c r="AI52" s="187">
        <v>19349.9594</v>
      </c>
      <c r="AJ52" s="187">
        <v>18724.130272999999</v>
      </c>
      <c r="AK52" s="187">
        <v>20096.634815121073</v>
      </c>
      <c r="AL52" s="187">
        <v>18215.209666999999</v>
      </c>
      <c r="AM52" s="187">
        <v>16171.507055999999</v>
      </c>
      <c r="AN52" s="187">
        <v>15935.831623</v>
      </c>
    </row>
    <row r="53" spans="1:40" x14ac:dyDescent="0.35">
      <c r="A53" s="7"/>
      <c r="B53" s="7" t="s">
        <v>2</v>
      </c>
      <c r="C53" s="187">
        <v>2861.1604417111421</v>
      </c>
      <c r="D53" s="187">
        <v>3017.747705389781</v>
      </c>
      <c r="E53" s="187">
        <v>3028.6722646873945</v>
      </c>
      <c r="F53" s="187">
        <v>3100.9834972042022</v>
      </c>
      <c r="G53" s="187">
        <v>3278.2675777532249</v>
      </c>
      <c r="H53" s="187">
        <v>3451.3298218809596</v>
      </c>
      <c r="I53" s="187">
        <v>3436.4834318486387</v>
      </c>
      <c r="J53" s="187">
        <v>3481.8855877339206</v>
      </c>
      <c r="K53" s="187">
        <v>3663.8390377754426</v>
      </c>
      <c r="L53" s="187">
        <v>3636.3907425061466</v>
      </c>
      <c r="M53" s="187">
        <v>3701.3667296405374</v>
      </c>
      <c r="N53" s="187">
        <v>3524.0479637441326</v>
      </c>
      <c r="O53" s="187">
        <v>3296.8729667958892</v>
      </c>
      <c r="P53" s="187">
        <v>3389.3835768116551</v>
      </c>
      <c r="Q53" s="187">
        <v>3397.20288478369</v>
      </c>
      <c r="R53" s="187">
        <v>3440.2587003960198</v>
      </c>
      <c r="S53" s="187">
        <v>3568.3687033338024</v>
      </c>
      <c r="T53" s="187">
        <v>3582.9551282591301</v>
      </c>
      <c r="U53" s="187">
        <v>3566.5318801089043</v>
      </c>
      <c r="V53" s="188">
        <v>3534.2479065662274</v>
      </c>
      <c r="W53" s="187">
        <v>3202.7373198999994</v>
      </c>
      <c r="X53" s="187">
        <v>3117.360549</v>
      </c>
      <c r="Y53" s="187">
        <v>2873.0828800000004</v>
      </c>
      <c r="Z53" s="187">
        <v>2791.5638345000002</v>
      </c>
      <c r="AA53" s="187">
        <v>2718.6198743999998</v>
      </c>
      <c r="AB53" s="187">
        <v>2661.5291167999999</v>
      </c>
      <c r="AC53" s="187">
        <v>2556.206091</v>
      </c>
      <c r="AD53" s="187">
        <v>2556.206091</v>
      </c>
      <c r="AE53" s="187">
        <v>2852.8558358</v>
      </c>
      <c r="AF53" s="187">
        <v>3047.370484</v>
      </c>
      <c r="AG53" s="187">
        <v>2879.7664100000002</v>
      </c>
      <c r="AH53" s="187">
        <v>2932.2158329999997</v>
      </c>
      <c r="AI53" s="187">
        <v>2979.9844309999999</v>
      </c>
      <c r="AJ53" s="187">
        <v>2883.6194489999998</v>
      </c>
      <c r="AK53" s="187">
        <v>2824.8204488067363</v>
      </c>
      <c r="AL53" s="187">
        <v>2797.980204</v>
      </c>
      <c r="AM53" s="187">
        <v>2641.4972360000002</v>
      </c>
      <c r="AN53" s="187">
        <v>2544.590369</v>
      </c>
    </row>
    <row r="54" spans="1:40" x14ac:dyDescent="0.35">
      <c r="A54" s="4"/>
      <c r="B54" s="7" t="s">
        <v>3</v>
      </c>
      <c r="C54" s="187">
        <v>4112.6858713745169</v>
      </c>
      <c r="D54" s="187">
        <v>4434.88498785724</v>
      </c>
      <c r="E54" s="187">
        <v>4439.9241115448658</v>
      </c>
      <c r="F54" s="187">
        <v>4696.8171650131399</v>
      </c>
      <c r="G54" s="187">
        <v>4849.2553803027413</v>
      </c>
      <c r="H54" s="187">
        <v>5026.8372649767052</v>
      </c>
      <c r="I54" s="187">
        <v>4398.8046425248558</v>
      </c>
      <c r="J54" s="187">
        <v>4632.1781662424091</v>
      </c>
      <c r="K54" s="187">
        <v>4815.5905493448063</v>
      </c>
      <c r="L54" s="187">
        <v>5848.8847835649321</v>
      </c>
      <c r="M54" s="187">
        <v>6320.0505041004326</v>
      </c>
      <c r="N54" s="187">
        <v>6914.851976010108</v>
      </c>
      <c r="O54" s="187">
        <v>6877.0149508359473</v>
      </c>
      <c r="P54" s="187">
        <v>6658.5242236004869</v>
      </c>
      <c r="Q54" s="187">
        <v>6218.2092212932566</v>
      </c>
      <c r="R54" s="187">
        <v>6485.5109797589421</v>
      </c>
      <c r="S54" s="187">
        <v>6117.0803601985417</v>
      </c>
      <c r="T54" s="187">
        <v>6227.2608008861253</v>
      </c>
      <c r="U54" s="187">
        <v>6282.0957902018226</v>
      </c>
      <c r="V54" s="188">
        <v>6076.2354641644724</v>
      </c>
      <c r="W54" s="187">
        <v>6068.2165467999994</v>
      </c>
      <c r="X54" s="187">
        <v>5876.5945179999999</v>
      </c>
      <c r="Y54" s="187">
        <v>5431.3909270000004</v>
      </c>
      <c r="Z54" s="187">
        <v>7359.3210723000002</v>
      </c>
      <c r="AA54" s="187">
        <v>7322.2956555000001</v>
      </c>
      <c r="AB54" s="187">
        <v>7192.7874229999998</v>
      </c>
      <c r="AC54" s="187">
        <v>6947.7406071000005</v>
      </c>
      <c r="AD54" s="187">
        <v>6947.7406071000005</v>
      </c>
      <c r="AE54" s="187">
        <v>7159.2960220000004</v>
      </c>
      <c r="AF54" s="187">
        <v>6958.5120589999997</v>
      </c>
      <c r="AG54" s="187">
        <v>6985.2533540000004</v>
      </c>
      <c r="AH54" s="187">
        <v>7337.8776350000007</v>
      </c>
      <c r="AI54" s="187">
        <v>7211.5333470000005</v>
      </c>
      <c r="AJ54" s="187">
        <v>7224.6951430000008</v>
      </c>
      <c r="AK54" s="187">
        <v>7560.5709851717284</v>
      </c>
      <c r="AL54" s="187">
        <v>7234.2670749999997</v>
      </c>
      <c r="AM54" s="225">
        <v>4232.9919650000002</v>
      </c>
      <c r="AN54" s="187">
        <v>6542.9170340000001</v>
      </c>
    </row>
    <row r="55" spans="1:40" x14ac:dyDescent="0.35">
      <c r="A55" s="4"/>
      <c r="B55" s="7" t="s">
        <v>4</v>
      </c>
      <c r="C55" s="187">
        <v>21842.145712535141</v>
      </c>
      <c r="D55" s="187">
        <v>23202.136219122003</v>
      </c>
      <c r="E55" s="187">
        <v>23654.731668062261</v>
      </c>
      <c r="F55" s="187">
        <v>24181.846640657339</v>
      </c>
      <c r="G55" s="187">
        <v>25327.321494395961</v>
      </c>
      <c r="H55" s="187">
        <v>26324.156595174252</v>
      </c>
      <c r="I55" s="187">
        <v>25974.489076822247</v>
      </c>
      <c r="J55" s="187">
        <v>26354.482342087591</v>
      </c>
      <c r="K55" s="187">
        <v>26980.994594499418</v>
      </c>
      <c r="L55" s="187">
        <v>29749.648016471521</v>
      </c>
      <c r="M55" s="187">
        <v>30646.907574005618</v>
      </c>
      <c r="N55" s="187">
        <v>31749.697620486502</v>
      </c>
      <c r="O55" s="187">
        <v>32307.751331907348</v>
      </c>
      <c r="P55" s="187">
        <v>32632.295384393652</v>
      </c>
      <c r="Q55" s="187">
        <v>32522.133186580384</v>
      </c>
      <c r="R55" s="187">
        <v>33256.049055526215</v>
      </c>
      <c r="S55" s="187">
        <v>33527.053687404972</v>
      </c>
      <c r="T55" s="187">
        <v>34040.751452539698</v>
      </c>
      <c r="U55" s="187">
        <v>33705.200179200001</v>
      </c>
      <c r="V55" s="188">
        <v>32988.194620400027</v>
      </c>
      <c r="W55" s="187">
        <v>31321.588164500001</v>
      </c>
      <c r="X55" s="187">
        <v>30824.471309</v>
      </c>
      <c r="Y55" s="187">
        <v>29002.742132000003</v>
      </c>
      <c r="Z55" s="187">
        <v>30889.897676000001</v>
      </c>
      <c r="AA55" s="187">
        <v>30566.913966</v>
      </c>
      <c r="AB55" s="187">
        <v>30291.241832</v>
      </c>
      <c r="AC55" s="187">
        <v>29521.326369099999</v>
      </c>
      <c r="AD55" s="187">
        <v>29521.326369099999</v>
      </c>
      <c r="AE55" s="187">
        <v>28751.954872800001</v>
      </c>
      <c r="AF55" s="187">
        <v>29503.916887000003</v>
      </c>
      <c r="AG55" s="187">
        <v>28384.895955000004</v>
      </c>
      <c r="AH55" s="187">
        <v>29569.689219</v>
      </c>
      <c r="AI55" s="187">
        <v>29541.477178000001</v>
      </c>
      <c r="AJ55" s="187">
        <v>28832.444865000001</v>
      </c>
      <c r="AK55" s="187">
        <v>30482.026249099537</v>
      </c>
      <c r="AL55" s="187">
        <v>28247.456945999998</v>
      </c>
      <c r="AM55" s="187">
        <v>25419.756244</v>
      </c>
      <c r="AN55" s="32">
        <f>SUM(AN52:AN54)</f>
        <v>25023.339026000001</v>
      </c>
    </row>
    <row r="56" spans="1:40" x14ac:dyDescent="0.35">
      <c r="A56" s="4"/>
      <c r="B56" s="7" t="s">
        <v>5</v>
      </c>
      <c r="C56" s="187">
        <v>4874.1487915899997</v>
      </c>
      <c r="D56" s="187">
        <v>4066.5975125099994</v>
      </c>
      <c r="E56" s="187">
        <v>4672.5068000000001</v>
      </c>
      <c r="F56" s="187">
        <v>5018.91</v>
      </c>
      <c r="G56" s="187">
        <v>4470.7663000000002</v>
      </c>
      <c r="H56" s="187">
        <v>4095.8242</v>
      </c>
      <c r="I56" s="187">
        <v>4973.6413999999995</v>
      </c>
      <c r="J56" s="187">
        <v>5305.2830999999996</v>
      </c>
      <c r="K56" s="187">
        <v>5007.1008000000002</v>
      </c>
      <c r="L56" s="187">
        <v>4999.0102102324272</v>
      </c>
      <c r="M56" s="187">
        <v>4986.7004717980753</v>
      </c>
      <c r="N56" s="187">
        <v>5307.9098319992554</v>
      </c>
      <c r="O56" s="187">
        <v>5248.6317233968985</v>
      </c>
      <c r="P56" s="187">
        <v>4982.9253417780164</v>
      </c>
      <c r="Q56" s="187">
        <v>4910.2010972632488</v>
      </c>
      <c r="R56" s="187">
        <v>4820.7000694438557</v>
      </c>
      <c r="S56" s="187">
        <v>4736.1185124075946</v>
      </c>
      <c r="T56" s="187">
        <v>4420.9037048117789</v>
      </c>
      <c r="U56" s="187">
        <v>4011.7516217999992</v>
      </c>
      <c r="V56" s="188">
        <v>3601.8928526</v>
      </c>
      <c r="W56" s="187">
        <v>3516.2057179000003</v>
      </c>
      <c r="X56" s="187">
        <v>2949.890637</v>
      </c>
      <c r="Y56" s="187">
        <v>2117.3223549999998</v>
      </c>
      <c r="Z56" s="187">
        <v>0</v>
      </c>
      <c r="AA56" s="187">
        <v>0</v>
      </c>
      <c r="AB56" s="187">
        <v>0</v>
      </c>
      <c r="AC56" s="187">
        <v>0</v>
      </c>
      <c r="AD56" s="187">
        <v>0</v>
      </c>
      <c r="AE56" s="187">
        <v>0</v>
      </c>
      <c r="AF56" s="187">
        <v>0</v>
      </c>
      <c r="AG56" s="187">
        <v>0</v>
      </c>
      <c r="AH56" s="187">
        <v>0</v>
      </c>
      <c r="AI56" s="187">
        <v>0</v>
      </c>
      <c r="AJ56" s="187">
        <v>0</v>
      </c>
      <c r="AK56" s="187">
        <v>0</v>
      </c>
      <c r="AL56" s="187">
        <v>0</v>
      </c>
      <c r="AM56" s="187">
        <v>0</v>
      </c>
      <c r="AN56" s="187"/>
    </row>
    <row r="57" spans="1:40" x14ac:dyDescent="0.35">
      <c r="A57" s="4"/>
      <c r="B57" s="7" t="s">
        <v>6</v>
      </c>
      <c r="C57" s="187">
        <v>-109.12392239194662</v>
      </c>
      <c r="D57" s="187">
        <v>-495.25042442123731</v>
      </c>
      <c r="E57" s="187">
        <v>138.26048501041129</v>
      </c>
      <c r="F57" s="187">
        <v>730.87090293574715</v>
      </c>
      <c r="G57" s="187">
        <v>-114.13408082979038</v>
      </c>
      <c r="H57" s="187">
        <v>549.70303080802432</v>
      </c>
      <c r="I57" s="187">
        <v>328.0920864846733</v>
      </c>
      <c r="J57" s="187">
        <v>335.72213500757266</v>
      </c>
      <c r="K57" s="187">
        <v>339.53715926902237</v>
      </c>
      <c r="L57" s="187">
        <v>656.1841729693466</v>
      </c>
      <c r="M57" s="187">
        <v>111.14726733331214</v>
      </c>
      <c r="N57" s="187">
        <v>283.80088255338529</v>
      </c>
      <c r="O57" s="187">
        <v>321.05661180592159</v>
      </c>
      <c r="P57" s="187">
        <v>353.72599364327453</v>
      </c>
      <c r="Q57" s="187">
        <v>425.93613587742709</v>
      </c>
      <c r="R57" s="187">
        <v>442.54281432816401</v>
      </c>
      <c r="S57" s="187">
        <v>443.58656253469007</v>
      </c>
      <c r="T57" s="187">
        <v>372.09858701805598</v>
      </c>
      <c r="U57" s="187">
        <v>357.68066399999975</v>
      </c>
      <c r="V57" s="188">
        <v>336.37709000000001</v>
      </c>
      <c r="W57" s="187">
        <v>317.21379300000262</v>
      </c>
      <c r="X57" s="187">
        <v>281.94545599999998</v>
      </c>
      <c r="Y57" s="187">
        <v>297.06158500000004</v>
      </c>
      <c r="Z57" s="187">
        <v>278.52054794999998</v>
      </c>
      <c r="AA57" s="187">
        <v>285.27397259999998</v>
      </c>
      <c r="AB57" s="187">
        <v>286.27945204999997</v>
      </c>
      <c r="AC57" s="187">
        <v>280.49315067999999</v>
      </c>
      <c r="AD57" s="187">
        <v>280.49315067999999</v>
      </c>
      <c r="AE57" s="187">
        <v>228.23287671</v>
      </c>
      <c r="AF57" s="187">
        <v>222.40110099999998</v>
      </c>
      <c r="AG57" s="187">
        <v>214.1713</v>
      </c>
      <c r="AH57" s="187">
        <v>208.535358</v>
      </c>
      <c r="AI57" s="187">
        <v>204.36273</v>
      </c>
      <c r="AJ57" s="187">
        <v>200.870409</v>
      </c>
      <c r="AK57" s="187">
        <v>195.57180999999991</v>
      </c>
      <c r="AL57" s="187">
        <v>188.99377000000001</v>
      </c>
      <c r="AM57" s="187">
        <v>181.26170999999999</v>
      </c>
      <c r="AN57" s="187">
        <v>171.420458</v>
      </c>
    </row>
    <row r="58" spans="1:40" x14ac:dyDescent="0.35">
      <c r="A58" s="9"/>
      <c r="B58" s="10" t="s">
        <v>7</v>
      </c>
      <c r="C58" s="189">
        <v>26607.170581733193</v>
      </c>
      <c r="D58" s="189">
        <v>26773.483307210769</v>
      </c>
      <c r="E58" s="189">
        <v>28465.498953072671</v>
      </c>
      <c r="F58" s="189">
        <v>29931.627543593087</v>
      </c>
      <c r="G58" s="189">
        <v>29683.95371356617</v>
      </c>
      <c r="H58" s="189">
        <v>30969.683825982276</v>
      </c>
      <c r="I58" s="189">
        <v>31276.222563306921</v>
      </c>
      <c r="J58" s="189">
        <v>31995.487577095166</v>
      </c>
      <c r="K58" s="189">
        <v>32327.632553768439</v>
      </c>
      <c r="L58" s="189">
        <v>35404.842399673296</v>
      </c>
      <c r="M58" s="189">
        <v>35744.755313137008</v>
      </c>
      <c r="N58" s="189">
        <v>37341.408335039137</v>
      </c>
      <c r="O58" s="189">
        <v>37877.439667110164</v>
      </c>
      <c r="P58" s="189">
        <v>37968.946719814943</v>
      </c>
      <c r="Q58" s="189">
        <v>37858.270419721055</v>
      </c>
      <c r="R58" s="189">
        <v>38519.291939298229</v>
      </c>
      <c r="S58" s="189">
        <v>38706.758762347257</v>
      </c>
      <c r="T58" s="189">
        <v>38833.753744369533</v>
      </c>
      <c r="U58" s="189">
        <v>38074.632465000002</v>
      </c>
      <c r="V58" s="190">
        <v>36926.46456300003</v>
      </c>
      <c r="W58" s="189">
        <v>35155.007675400004</v>
      </c>
      <c r="X58" s="189">
        <v>34056.307283000002</v>
      </c>
      <c r="Y58" s="189">
        <v>31417.125956000003</v>
      </c>
      <c r="Z58" s="189">
        <v>30889.897676000001</v>
      </c>
      <c r="AA58" s="189">
        <v>30566.913966</v>
      </c>
      <c r="AB58" s="189">
        <v>30291.241832</v>
      </c>
      <c r="AC58" s="189">
        <v>29801.819519000001</v>
      </c>
      <c r="AD58" s="189">
        <v>29801.819519000001</v>
      </c>
      <c r="AE58" s="189">
        <v>28980.187749510002</v>
      </c>
      <c r="AF58" s="189">
        <v>29726.317988000003</v>
      </c>
      <c r="AG58" s="189">
        <v>29171.819570000003</v>
      </c>
      <c r="AH58" s="189">
        <v>30693.979814999999</v>
      </c>
      <c r="AI58" s="189">
        <v>30349.831395000001</v>
      </c>
      <c r="AJ58" s="189">
        <v>29564.812071000004</v>
      </c>
      <c r="AK58" s="189">
        <v>30677.598059099539</v>
      </c>
      <c r="AL58" s="189">
        <v>28436.450715999999</v>
      </c>
      <c r="AM58" s="189">
        <v>25601.017953999999</v>
      </c>
      <c r="AN58" s="189">
        <v>25720.528069000004</v>
      </c>
    </row>
    <row r="59" spans="1:40" x14ac:dyDescent="0.35">
      <c r="A59" s="4"/>
      <c r="B59" s="7"/>
      <c r="C59" s="8"/>
      <c r="D59" s="226">
        <v>6.2506731020755104E-3</v>
      </c>
      <c r="E59" s="226">
        <v>6.3197441530000759E-2</v>
      </c>
      <c r="F59" s="226">
        <v>5.1505459044910107E-2</v>
      </c>
      <c r="G59" s="226">
        <v>-8.2746529458246586E-3</v>
      </c>
      <c r="H59" s="226">
        <v>4.3313977808438063E-2</v>
      </c>
      <c r="I59" s="226">
        <v>9.898026051769716E-3</v>
      </c>
      <c r="J59" s="226">
        <v>2.2997182998438011E-2</v>
      </c>
      <c r="K59" s="226">
        <v>1.0380994378440049E-2</v>
      </c>
      <c r="L59" s="226">
        <v>9.5188221432136691E-2</v>
      </c>
      <c r="M59" s="226">
        <v>9.6007464071311052E-3</v>
      </c>
      <c r="N59" s="226">
        <v>4.4668176013932005E-2</v>
      </c>
      <c r="O59" s="226">
        <v>1.4354877225346736E-2</v>
      </c>
      <c r="P59" s="226">
        <v>2.4158721790331324E-3</v>
      </c>
      <c r="Q59" s="226">
        <v>-2.9149162580307691E-3</v>
      </c>
      <c r="R59" s="226">
        <v>1.7460425747100106E-2</v>
      </c>
      <c r="S59" s="226">
        <v>4.8668294148411081E-3</v>
      </c>
      <c r="T59" s="226">
        <v>3.2809510814894604E-3</v>
      </c>
      <c r="U59" s="226">
        <v>-1.954797582450022E-2</v>
      </c>
      <c r="V59" s="226">
        <v>-3.0155718589153002E-2</v>
      </c>
      <c r="W59" s="227">
        <v>-4.7972555958552675E-2</v>
      </c>
      <c r="X59" s="37">
        <v>-3.1253026668198465E-2</v>
      </c>
      <c r="Y59" s="37">
        <v>-7.749464159660692E-2</v>
      </c>
      <c r="Z59" s="37">
        <v>-1.6781556681486117E-2</v>
      </c>
      <c r="AA59" s="37">
        <v>-1.0455965681328307E-2</v>
      </c>
      <c r="AB59" s="37">
        <v>-1.9380311656555828E-2</v>
      </c>
      <c r="AC59" s="37">
        <v>-1.6157221804058475E-2</v>
      </c>
      <c r="AD59" s="37">
        <v>-1.6157221804058475E-2</v>
      </c>
      <c r="AE59" s="37">
        <v>-2.7569852537566483E-2</v>
      </c>
      <c r="AF59" s="37">
        <v>2.5746218241895821E-2</v>
      </c>
      <c r="AG59" s="37">
        <v>-1.8653451067294619E-2</v>
      </c>
      <c r="AH59" s="37">
        <v>5.2179132719076898E-2</v>
      </c>
      <c r="AI59" s="37">
        <v>-1.1212244944261434E-2</v>
      </c>
      <c r="AJ59" s="37">
        <v>-2.5865689788620329E-2</v>
      </c>
      <c r="AK59" s="37">
        <v>3.7638865602364582E-2</v>
      </c>
      <c r="AL59" s="37">
        <v>-7.3054850604080221E-2</v>
      </c>
      <c r="AM59" s="228">
        <v>-9.9711204830658429E-2</v>
      </c>
      <c r="AN59" s="228">
        <f>(AN58/AM58)-1</f>
        <v>4.6681782425503915E-3</v>
      </c>
    </row>
    <row r="60" spans="1:40" x14ac:dyDescent="0.35">
      <c r="A60" s="4"/>
      <c r="B60" s="7"/>
      <c r="C60" s="8"/>
      <c r="W60" s="3"/>
    </row>
    <row r="61" spans="1:40" x14ac:dyDescent="0.35">
      <c r="A61" s="4"/>
      <c r="B61" s="4"/>
      <c r="C61" s="4"/>
      <c r="W61" s="3"/>
    </row>
    <row r="62" spans="1:40" x14ac:dyDescent="0.35">
      <c r="A62" s="12" t="s">
        <v>11</v>
      </c>
      <c r="B62" s="13" t="s">
        <v>1</v>
      </c>
      <c r="C62" s="187">
        <v>26603.619705452242</v>
      </c>
      <c r="D62" s="187">
        <v>28686.942640267767</v>
      </c>
      <c r="E62" s="187">
        <v>29698.616907565869</v>
      </c>
      <c r="F62" s="187">
        <v>30527.012882476265</v>
      </c>
      <c r="G62" s="187">
        <v>31924.209411539949</v>
      </c>
      <c r="H62" s="187">
        <v>33064.903006536959</v>
      </c>
      <c r="I62" s="187">
        <v>33608.162858245589</v>
      </c>
      <c r="J62" s="187">
        <v>33795.697970878435</v>
      </c>
      <c r="K62" s="187">
        <v>34279.547914843366</v>
      </c>
      <c r="L62" s="187">
        <v>37071.539725641509</v>
      </c>
      <c r="M62" s="187">
        <v>38493.584067018885</v>
      </c>
      <c r="N62" s="187">
        <v>39718.140290732103</v>
      </c>
      <c r="O62" s="187">
        <v>41070.505841480408</v>
      </c>
      <c r="P62" s="187">
        <v>42597.469947973746</v>
      </c>
      <c r="Q62" s="187">
        <v>41873.084507138279</v>
      </c>
      <c r="R62" s="187">
        <v>43381.505955019558</v>
      </c>
      <c r="S62" s="187">
        <v>44389.043243415937</v>
      </c>
      <c r="T62" s="187">
        <v>44964.689985237084</v>
      </c>
      <c r="U62" s="187">
        <v>44258.530908712703</v>
      </c>
      <c r="V62" s="188">
        <v>43551.434771419532</v>
      </c>
      <c r="W62" s="187">
        <v>40991.088586400001</v>
      </c>
      <c r="X62" s="187">
        <v>40414.120353000006</v>
      </c>
      <c r="Y62" s="187">
        <v>38150.810169999997</v>
      </c>
      <c r="Z62" s="187">
        <v>37313.0858229</v>
      </c>
      <c r="AA62" s="187">
        <v>36855.443273700002</v>
      </c>
      <c r="AB62" s="187">
        <v>36681.295851900002</v>
      </c>
      <c r="AC62" s="187">
        <v>36320.395577399999</v>
      </c>
      <c r="AD62" s="187">
        <v>36320.395577399999</v>
      </c>
      <c r="AE62" s="187">
        <v>33886.191254099998</v>
      </c>
      <c r="AF62" s="187">
        <v>34582.637491000001</v>
      </c>
      <c r="AG62" s="187">
        <v>32799.925391000004</v>
      </c>
      <c r="AH62" s="187">
        <v>34301.219054000001</v>
      </c>
      <c r="AI62" s="187">
        <v>34442.015377000003</v>
      </c>
      <c r="AJ62" s="187">
        <v>33154.110510999999</v>
      </c>
      <c r="AK62" s="187">
        <v>35364.789127386364</v>
      </c>
      <c r="AL62" s="187">
        <v>31888.467116</v>
      </c>
      <c r="AM62" s="187">
        <v>28276.775077999999</v>
      </c>
      <c r="AN62" s="187">
        <f>SUM(AN34,AN43,AN52)</f>
        <v>27902.022077000001</v>
      </c>
    </row>
    <row r="63" spans="1:40" x14ac:dyDescent="0.35">
      <c r="A63" s="4"/>
      <c r="B63" s="7" t="s">
        <v>2</v>
      </c>
      <c r="C63" s="187">
        <v>4763.5174948831391</v>
      </c>
      <c r="D63" s="187">
        <v>6053.6116132060852</v>
      </c>
      <c r="E63" s="187">
        <v>5280.9530648794407</v>
      </c>
      <c r="F63" s="187">
        <v>5493.7353797217729</v>
      </c>
      <c r="G63" s="187">
        <v>5815.7566067455264</v>
      </c>
      <c r="H63" s="187">
        <v>6097.6549136475596</v>
      </c>
      <c r="I63" s="187">
        <v>6071.4249768398477</v>
      </c>
      <c r="J63" s="187">
        <v>6151.6394718930051</v>
      </c>
      <c r="K63" s="187">
        <v>6473.106676118693</v>
      </c>
      <c r="L63" s="187">
        <v>6137.1141791236023</v>
      </c>
      <c r="M63" s="187">
        <v>6021.1649289393827</v>
      </c>
      <c r="N63" s="187">
        <v>5771.55972602578</v>
      </c>
      <c r="O63" s="187">
        <v>5338.0040676535282</v>
      </c>
      <c r="P63" s="187">
        <v>5711.1762323577459</v>
      </c>
      <c r="Q63" s="187">
        <v>5757.6805294989863</v>
      </c>
      <c r="R63" s="187">
        <v>5873.8160473190483</v>
      </c>
      <c r="S63" s="187">
        <v>6116.1891635239881</v>
      </c>
      <c r="T63" s="187">
        <v>6117.8447032429576</v>
      </c>
      <c r="U63" s="187">
        <v>6035.7765092996142</v>
      </c>
      <c r="V63" s="188">
        <v>6007.3663162774337</v>
      </c>
      <c r="W63" s="187">
        <v>5546.6579056999999</v>
      </c>
      <c r="X63" s="187">
        <v>5392.5753370000002</v>
      </c>
      <c r="Y63" s="187">
        <v>4933.4271240000007</v>
      </c>
      <c r="Z63" s="187">
        <v>4700.5580189299999</v>
      </c>
      <c r="AA63" s="187">
        <v>4545.3396765399993</v>
      </c>
      <c r="AB63" s="187">
        <v>4416.85614351</v>
      </c>
      <c r="AC63" s="187">
        <v>4198.9003994699997</v>
      </c>
      <c r="AD63" s="187">
        <v>4198.9003994699997</v>
      </c>
      <c r="AE63" s="187">
        <v>4681.6154273700004</v>
      </c>
      <c r="AF63" s="187">
        <v>5032.6678009999996</v>
      </c>
      <c r="AG63" s="187">
        <v>4735.0202660000004</v>
      </c>
      <c r="AH63" s="187">
        <v>4794.9917639999994</v>
      </c>
      <c r="AI63" s="187">
        <v>4890.2722039999999</v>
      </c>
      <c r="AJ63" s="187">
        <v>4721.9243549999992</v>
      </c>
      <c r="AK63" s="187">
        <v>4605.1907683509025</v>
      </c>
      <c r="AL63" s="187">
        <v>4554.8000279999997</v>
      </c>
      <c r="AM63" s="187">
        <v>4316.9846350000007</v>
      </c>
      <c r="AN63" s="187">
        <f t="shared" ref="AN63:AN67" si="3">SUM(AN35,AN44,AN53)</f>
        <v>4177.2154769999997</v>
      </c>
    </row>
    <row r="64" spans="1:40" x14ac:dyDescent="0.35">
      <c r="A64" s="4"/>
      <c r="B64" s="7" t="s">
        <v>3</v>
      </c>
      <c r="C64" s="187">
        <v>10986.601341221642</v>
      </c>
      <c r="D64" s="187">
        <v>11610.153179006347</v>
      </c>
      <c r="E64" s="187">
        <v>11539.72096253623</v>
      </c>
      <c r="F64" s="187">
        <v>11667.792741770549</v>
      </c>
      <c r="G64" s="187">
        <v>11910.926616459856</v>
      </c>
      <c r="H64" s="187">
        <v>12336.924195026075</v>
      </c>
      <c r="I64" s="187">
        <v>11675.144355834705</v>
      </c>
      <c r="J64" s="187">
        <v>12950.036500893593</v>
      </c>
      <c r="K64" s="187">
        <v>13639.467929237815</v>
      </c>
      <c r="L64" s="187">
        <v>14922.944341458387</v>
      </c>
      <c r="M64" s="187">
        <v>14966.047483199163</v>
      </c>
      <c r="N64" s="187">
        <v>18268.651758410113</v>
      </c>
      <c r="O64" s="187">
        <v>22306.894673676532</v>
      </c>
      <c r="P64" s="187">
        <v>21387.839997697545</v>
      </c>
      <c r="Q64" s="187">
        <v>20462.320593373748</v>
      </c>
      <c r="R64" s="187">
        <v>21045.788666079447</v>
      </c>
      <c r="S64" s="187">
        <v>17658.249607366732</v>
      </c>
      <c r="T64" s="187">
        <v>18590.117917007021</v>
      </c>
      <c r="U64" s="187">
        <v>18143.598722066017</v>
      </c>
      <c r="V64" s="188">
        <v>17585.10504520305</v>
      </c>
      <c r="W64" s="187">
        <v>17987.998067099998</v>
      </c>
      <c r="X64" s="187">
        <v>17823.045676000002</v>
      </c>
      <c r="Y64" s="187">
        <v>15944.639251000002</v>
      </c>
      <c r="Z64" s="187">
        <v>30262.5942555</v>
      </c>
      <c r="AA64" s="187">
        <v>29191.788478959999</v>
      </c>
      <c r="AB64" s="187">
        <v>28455.636006219996</v>
      </c>
      <c r="AC64" s="187">
        <v>27760.76396692</v>
      </c>
      <c r="AD64" s="187">
        <v>27760.76396692</v>
      </c>
      <c r="AE64" s="187">
        <v>25047.305580765998</v>
      </c>
      <c r="AF64" s="187">
        <v>25344.289872935467</v>
      </c>
      <c r="AG64" s="187">
        <v>25856.24638450897</v>
      </c>
      <c r="AH64" s="187">
        <v>24836.265008735754</v>
      </c>
      <c r="AI64" s="187">
        <v>22138.617681</v>
      </c>
      <c r="AJ64" s="187">
        <v>20271.606170999999</v>
      </c>
      <c r="AK64" s="187">
        <v>18936.684760051357</v>
      </c>
      <c r="AL64" s="187">
        <v>17686.252420999997</v>
      </c>
      <c r="AM64" s="187">
        <v>8036.2902690000001</v>
      </c>
      <c r="AN64" s="187">
        <f t="shared" si="3"/>
        <v>18400.803657999997</v>
      </c>
    </row>
    <row r="65" spans="1:40" x14ac:dyDescent="0.35">
      <c r="A65" s="4"/>
      <c r="B65" s="7" t="s">
        <v>4</v>
      </c>
      <c r="C65" s="187">
        <v>42353.738541557024</v>
      </c>
      <c r="D65" s="187">
        <v>46350.707432480202</v>
      </c>
      <c r="E65" s="187">
        <v>46519.290934981538</v>
      </c>
      <c r="F65" s="187">
        <v>47688.541003968581</v>
      </c>
      <c r="G65" s="187">
        <v>49650.892634745331</v>
      </c>
      <c r="H65" s="187">
        <v>51499.482115210594</v>
      </c>
      <c r="I65" s="187">
        <v>51354.732190920142</v>
      </c>
      <c r="J65" s="187">
        <v>52897.373943665028</v>
      </c>
      <c r="K65" s="187">
        <v>54392.122520199875</v>
      </c>
      <c r="L65" s="187">
        <v>58131.598246223497</v>
      </c>
      <c r="M65" s="187">
        <v>59480.796479157434</v>
      </c>
      <c r="N65" s="187">
        <v>63758.35177516799</v>
      </c>
      <c r="O65" s="187">
        <v>68715.404582810457</v>
      </c>
      <c r="P65" s="187">
        <v>69696.486178029038</v>
      </c>
      <c r="Q65" s="187">
        <v>68093.085630011017</v>
      </c>
      <c r="R65" s="187">
        <v>70301.110668418056</v>
      </c>
      <c r="S65" s="187">
        <v>68163.482014306646</v>
      </c>
      <c r="T65" s="187">
        <v>69672.652605487063</v>
      </c>
      <c r="U65" s="187">
        <v>68437.906140078325</v>
      </c>
      <c r="V65" s="188">
        <v>67143.906132900011</v>
      </c>
      <c r="W65" s="187">
        <v>64525.744559200008</v>
      </c>
      <c r="X65" s="187">
        <v>63629.741366000002</v>
      </c>
      <c r="Y65" s="187">
        <v>59028.876545000006</v>
      </c>
      <c r="Z65" s="187">
        <v>72619.525768799998</v>
      </c>
      <c r="AA65" s="187">
        <v>70947.612524600001</v>
      </c>
      <c r="AB65" s="187">
        <v>69911.261974399997</v>
      </c>
      <c r="AC65" s="187">
        <v>68280.059943789995</v>
      </c>
      <c r="AD65" s="187">
        <v>68280.059943789995</v>
      </c>
      <c r="AE65" s="187">
        <v>63615.112262215996</v>
      </c>
      <c r="AF65" s="187">
        <v>64959.595164935461</v>
      </c>
      <c r="AG65" s="187">
        <v>63391.19204150897</v>
      </c>
      <c r="AH65" s="187">
        <v>63932.475826735754</v>
      </c>
      <c r="AI65" s="187">
        <v>61470.905262</v>
      </c>
      <c r="AJ65" s="187">
        <v>58147.641037000009</v>
      </c>
      <c r="AK65" s="187">
        <v>58906.664655788627</v>
      </c>
      <c r="AL65" s="187">
        <v>54129.519564999995</v>
      </c>
      <c r="AM65" s="187">
        <v>49235.778088999992</v>
      </c>
      <c r="AN65" s="187">
        <f t="shared" si="3"/>
        <v>50480.041211999996</v>
      </c>
    </row>
    <row r="66" spans="1:40" x14ac:dyDescent="0.35">
      <c r="A66" s="4"/>
      <c r="B66" s="7" t="s">
        <v>5</v>
      </c>
      <c r="C66" s="187">
        <v>11018.181950293385</v>
      </c>
      <c r="D66" s="187">
        <v>9119.634129013717</v>
      </c>
      <c r="E66" s="187">
        <v>10759.995670784436</v>
      </c>
      <c r="F66" s="187">
        <v>11202.403684002471</v>
      </c>
      <c r="G66" s="187">
        <v>10814.9211</v>
      </c>
      <c r="H66" s="187">
        <v>10066.8946</v>
      </c>
      <c r="I66" s="187">
        <v>11730.1993</v>
      </c>
      <c r="J66" s="187">
        <v>12485.395400000001</v>
      </c>
      <c r="K66" s="187">
        <v>12946.973399999999</v>
      </c>
      <c r="L66" s="187">
        <v>15365.699059818195</v>
      </c>
      <c r="M66" s="187">
        <v>16929.750586216443</v>
      </c>
      <c r="N66" s="187">
        <v>15186.428612296344</v>
      </c>
      <c r="O66" s="187">
        <v>16625.426702890123</v>
      </c>
      <c r="P66" s="187">
        <v>16746.675150037481</v>
      </c>
      <c r="Q66" s="187">
        <v>15137.618444820249</v>
      </c>
      <c r="R66" s="187">
        <v>12406.61450306368</v>
      </c>
      <c r="S66" s="187">
        <v>11923.135535594196</v>
      </c>
      <c r="T66" s="187">
        <v>12310.451842086297</v>
      </c>
      <c r="U66" s="187">
        <v>11406.559726600008</v>
      </c>
      <c r="V66" s="188">
        <v>9533.4082300999999</v>
      </c>
      <c r="W66" s="187">
        <v>8459.1450036999995</v>
      </c>
      <c r="X66" s="187">
        <v>7992.7922859999999</v>
      </c>
      <c r="Y66" s="187">
        <v>6280.2771890000004</v>
      </c>
      <c r="Z66" s="187">
        <v>0</v>
      </c>
      <c r="AA66" s="187">
        <v>0</v>
      </c>
      <c r="AB66" s="187">
        <v>0</v>
      </c>
      <c r="AC66" s="187">
        <v>0</v>
      </c>
      <c r="AD66" s="187">
        <v>0</v>
      </c>
      <c r="AE66" s="187">
        <v>0</v>
      </c>
      <c r="AF66" s="187">
        <v>0</v>
      </c>
      <c r="AG66" s="187">
        <v>0</v>
      </c>
      <c r="AH66" s="187">
        <v>0</v>
      </c>
      <c r="AI66" s="187">
        <v>0</v>
      </c>
      <c r="AJ66" s="187">
        <v>0</v>
      </c>
      <c r="AK66" s="187">
        <v>0</v>
      </c>
      <c r="AL66" s="187">
        <v>0</v>
      </c>
      <c r="AM66" s="187">
        <v>0</v>
      </c>
      <c r="AN66" s="187">
        <f>SUM(AN38,AN47,AN56)</f>
        <v>0</v>
      </c>
    </row>
    <row r="67" spans="1:40" x14ac:dyDescent="0.35">
      <c r="A67" s="4"/>
      <c r="B67" s="7" t="s">
        <v>6</v>
      </c>
      <c r="C67" s="187">
        <v>420.60965849748834</v>
      </c>
      <c r="D67" s="187">
        <v>12.125014183248481</v>
      </c>
      <c r="E67" s="187">
        <v>833.10650503357192</v>
      </c>
      <c r="F67" s="187">
        <v>1364.9041163542552</v>
      </c>
      <c r="G67" s="187">
        <v>463.97585669990383</v>
      </c>
      <c r="H67" s="187">
        <v>1288.2524021895526</v>
      </c>
      <c r="I67" s="187">
        <v>669.55276653895339</v>
      </c>
      <c r="J67" s="187">
        <v>693.7619809325156</v>
      </c>
      <c r="K67" s="187">
        <v>715.11357152600522</v>
      </c>
      <c r="L67" s="187">
        <v>1395.6762890646778</v>
      </c>
      <c r="M67" s="187">
        <v>608.16555127400602</v>
      </c>
      <c r="N67" s="187">
        <v>619.01010542596521</v>
      </c>
      <c r="O67" s="187">
        <v>603.28836878217021</v>
      </c>
      <c r="P67" s="187">
        <v>643.83343643313219</v>
      </c>
      <c r="Q67" s="187">
        <v>717.25387384583962</v>
      </c>
      <c r="R67" s="187">
        <v>699.64466785566265</v>
      </c>
      <c r="S67" s="187">
        <v>618.67374639838999</v>
      </c>
      <c r="T67" s="187">
        <v>584.54494428816861</v>
      </c>
      <c r="U67" s="187">
        <v>610.52352399999961</v>
      </c>
      <c r="V67" s="188">
        <v>567.51702900000021</v>
      </c>
      <c r="W67" s="187">
        <v>534.52555870000288</v>
      </c>
      <c r="X67" s="187">
        <v>503.51580900000005</v>
      </c>
      <c r="Y67" s="187">
        <v>519.24922500000002</v>
      </c>
      <c r="Z67" s="187">
        <v>508.123287678</v>
      </c>
      <c r="AA67" s="187">
        <v>544.87671232799994</v>
      </c>
      <c r="AB67" s="187">
        <v>547.30958903800001</v>
      </c>
      <c r="AC67" s="187">
        <v>543.73972602000003</v>
      </c>
      <c r="AD67" s="187">
        <v>543.73972602000003</v>
      </c>
      <c r="AE67" s="187">
        <v>400.95890410499999</v>
      </c>
      <c r="AF67" s="187">
        <v>387.577022</v>
      </c>
      <c r="AG67" s="187">
        <v>368.98086000000001</v>
      </c>
      <c r="AH67" s="187">
        <v>358.15147000000002</v>
      </c>
      <c r="AI67" s="187">
        <v>350.18049999999999</v>
      </c>
      <c r="AJ67" s="187">
        <v>343.76315699999998</v>
      </c>
      <c r="AK67" s="187">
        <v>336.04765499999985</v>
      </c>
      <c r="AL67" s="187">
        <v>323.844965</v>
      </c>
      <c r="AM67" s="187">
        <v>310.37854499999997</v>
      </c>
      <c r="AN67" s="187">
        <f t="shared" si="3"/>
        <v>296.14429000000001</v>
      </c>
    </row>
    <row r="68" spans="1:40" x14ac:dyDescent="0.35">
      <c r="A68" s="9"/>
      <c r="B68" s="14" t="s">
        <v>7</v>
      </c>
      <c r="C68" s="189">
        <v>53792.530150347899</v>
      </c>
      <c r="D68" s="189">
        <v>55482.466575677172</v>
      </c>
      <c r="E68" s="189">
        <v>58112.393110799545</v>
      </c>
      <c r="F68" s="189">
        <v>60255.848804325309</v>
      </c>
      <c r="G68" s="189">
        <v>60929.789591445238</v>
      </c>
      <c r="H68" s="189">
        <v>62854.629117400145</v>
      </c>
      <c r="I68" s="189">
        <v>63754.484257459102</v>
      </c>
      <c r="J68" s="189">
        <v>66076.531324597556</v>
      </c>
      <c r="K68" s="189">
        <v>68054.209491725866</v>
      </c>
      <c r="L68" s="189">
        <v>74892.973595106363</v>
      </c>
      <c r="M68" s="189">
        <v>77018.712616647885</v>
      </c>
      <c r="N68" s="189">
        <v>79563.790492890301</v>
      </c>
      <c r="O68" s="189">
        <v>85944.119654482754</v>
      </c>
      <c r="P68" s="189">
        <v>87086.994764499657</v>
      </c>
      <c r="Q68" s="189">
        <v>83947.957948677096</v>
      </c>
      <c r="R68" s="189">
        <v>83407.369839337378</v>
      </c>
      <c r="S68" s="189">
        <v>80705.291296299241</v>
      </c>
      <c r="T68" s="189">
        <v>82567.649391861531</v>
      </c>
      <c r="U68" s="189">
        <v>80454.98939067834</v>
      </c>
      <c r="V68" s="190">
        <v>77244.831392000022</v>
      </c>
      <c r="W68" s="189">
        <v>73519.415121600003</v>
      </c>
      <c r="X68" s="189">
        <v>72126.049295000004</v>
      </c>
      <c r="Y68" s="189">
        <v>65828.402557000009</v>
      </c>
      <c r="Z68" s="189">
        <v>72619.525768799998</v>
      </c>
      <c r="AA68" s="189">
        <v>70947.612524600001</v>
      </c>
      <c r="AB68" s="189">
        <v>69911.261974399997</v>
      </c>
      <c r="AC68" s="189">
        <v>68823.799668840002</v>
      </c>
      <c r="AD68" s="189">
        <v>68823.799668840002</v>
      </c>
      <c r="AE68" s="189">
        <v>64016.071166121008</v>
      </c>
      <c r="AF68" s="189">
        <v>65347.172186935466</v>
      </c>
      <c r="AG68" s="189">
        <v>65030.357894000008</v>
      </c>
      <c r="AH68" s="189">
        <v>66092.298970000003</v>
      </c>
      <c r="AI68" s="189">
        <v>62867.754285000003</v>
      </c>
      <c r="AJ68" s="189">
        <v>59714.366038000007</v>
      </c>
      <c r="AK68" s="189">
        <v>59242.712310788629</v>
      </c>
      <c r="AL68" s="189">
        <v>54453.364529999999</v>
      </c>
      <c r="AM68" s="189">
        <v>49692.415946530178</v>
      </c>
      <c r="AN68" s="189">
        <f>SUM(AN40,AN49,AN58)</f>
        <v>52643.863140569425</v>
      </c>
    </row>
    <row r="69" spans="1:40" x14ac:dyDescent="0.35">
      <c r="B69" s="15" t="s">
        <v>12</v>
      </c>
      <c r="D69" s="37">
        <v>3.1415819642726772E-2</v>
      </c>
      <c r="E69" s="37">
        <v>4.7401038516108433E-2</v>
      </c>
      <c r="F69" s="37">
        <v>3.688465710642759E-2</v>
      </c>
      <c r="G69" s="37">
        <v>1.1184653448472337E-2</v>
      </c>
      <c r="H69" s="37">
        <v>3.1591107385428474E-2</v>
      </c>
      <c r="I69" s="37">
        <v>1.4316449761849795E-2</v>
      </c>
      <c r="J69" s="37">
        <v>3.6421705769924345E-2</v>
      </c>
      <c r="K69" s="37">
        <v>2.9930114784825424E-2</v>
      </c>
      <c r="L69" s="37">
        <v>0.10048994991576481</v>
      </c>
      <c r="M69" s="37">
        <v>2.8383691012642865E-2</v>
      </c>
      <c r="N69" s="37">
        <v>3.3044928820223987E-2</v>
      </c>
      <c r="O69" s="37">
        <v>8.0191367480946976E-2</v>
      </c>
      <c r="P69" s="37">
        <v>1.3297886052141387E-2</v>
      </c>
      <c r="Q69" s="37">
        <v>-3.6044840269332246E-2</v>
      </c>
      <c r="R69" s="37">
        <v>-6.4395623496907419E-3</v>
      </c>
      <c r="S69" s="37">
        <v>-3.2396160534051047E-2</v>
      </c>
      <c r="T69" s="37">
        <v>2.3076034614941024E-2</v>
      </c>
      <c r="U69" s="37">
        <v>-2.5587018847498401E-2</v>
      </c>
      <c r="V69" s="226">
        <v>-3.9900048747632387E-2</v>
      </c>
      <c r="W69" s="227">
        <v>-4.8228680201195265E-2</v>
      </c>
      <c r="X69" s="37">
        <v>-1.895235189637183E-2</v>
      </c>
      <c r="Y69" s="37">
        <v>-8.7314455727946952E-2</v>
      </c>
      <c r="Z69" s="37">
        <v>0.10316402871723415</v>
      </c>
      <c r="AA69" s="37">
        <v>-2.3022916033945153E-2</v>
      </c>
      <c r="AB69" s="37">
        <v>-3.729387882568052E-2</v>
      </c>
      <c r="AC69" s="37">
        <v>-1.5554894516969254E-2</v>
      </c>
      <c r="AD69" s="37">
        <v>-1.5554894516969254E-2</v>
      </c>
      <c r="AE69" s="37">
        <v>-6.9855609917679223E-2</v>
      </c>
      <c r="AF69" s="37">
        <v>2.0793232020757182E-2</v>
      </c>
      <c r="AG69" s="37">
        <v>-4.8481714255234551E-3</v>
      </c>
      <c r="AH69" s="37">
        <v>1.6329928211850978E-2</v>
      </c>
      <c r="AI69" s="37">
        <v>-4.8788508423101652E-2</v>
      </c>
      <c r="AJ69" s="37">
        <v>-5.015907253032547E-2</v>
      </c>
      <c r="AK69" s="37">
        <v>-7.8984967689557251E-3</v>
      </c>
      <c r="AL69" s="229">
        <v>-8.084281752097365E-2</v>
      </c>
      <c r="AM69" s="228">
        <v>-8.7431669733591511E-2</v>
      </c>
      <c r="AN69" s="228">
        <f>(AN68/AM68)-1</f>
        <v>5.9394318787298506E-2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8E32E-5BD6-4A50-8E6D-5FD6189A334D}">
  <sheetPr>
    <tabColor rgb="FF00B050"/>
  </sheetPr>
  <dimension ref="A1:Q33"/>
  <sheetViews>
    <sheetView topLeftCell="A3" zoomScale="76" zoomScaleNormal="76" workbookViewId="0">
      <selection activeCell="F33" sqref="F33"/>
    </sheetView>
  </sheetViews>
  <sheetFormatPr defaultRowHeight="14.5" x14ac:dyDescent="0.35"/>
  <cols>
    <col min="1" max="1" width="21.453125" customWidth="1"/>
    <col min="2" max="11" width="11.08984375" bestFit="1" customWidth="1"/>
    <col min="15" max="15" width="10.54296875" bestFit="1" customWidth="1"/>
    <col min="16" max="16" width="9.54296875" bestFit="1" customWidth="1"/>
    <col min="17" max="17" width="10.54296875" bestFit="1" customWidth="1"/>
  </cols>
  <sheetData>
    <row r="1" spans="1:17" x14ac:dyDescent="0.35">
      <c r="A1" s="28" t="s">
        <v>236</v>
      </c>
    </row>
    <row r="2" spans="1:17" ht="15" thickBot="1" x14ac:dyDescent="0.4">
      <c r="A2" s="209" t="s">
        <v>43</v>
      </c>
      <c r="N2" s="35" t="s">
        <v>43</v>
      </c>
      <c r="O2" s="36" t="s">
        <v>21</v>
      </c>
      <c r="P2" s="36" t="s">
        <v>22</v>
      </c>
      <c r="Q2" s="36" t="s">
        <v>23</v>
      </c>
    </row>
    <row r="3" spans="1:17" ht="15" thickBot="1" x14ac:dyDescent="0.4">
      <c r="A3" s="39" t="s">
        <v>10</v>
      </c>
      <c r="B3" s="42">
        <v>2025</v>
      </c>
      <c r="C3" s="42">
        <v>2026</v>
      </c>
      <c r="D3" s="42">
        <v>2027</v>
      </c>
      <c r="E3" s="42">
        <v>2028</v>
      </c>
      <c r="F3" s="42">
        <v>2029</v>
      </c>
      <c r="G3" s="42">
        <v>2030</v>
      </c>
      <c r="H3" s="42">
        <v>2031</v>
      </c>
      <c r="I3" s="42">
        <v>2032</v>
      </c>
      <c r="J3" s="42">
        <v>2033</v>
      </c>
      <c r="K3" s="42">
        <v>2034</v>
      </c>
      <c r="N3" s="35">
        <v>2024</v>
      </c>
      <c r="O3" s="31">
        <v>27720.521616000002</v>
      </c>
      <c r="P3" s="31">
        <v>6042.2519585999999</v>
      </c>
      <c r="Q3" s="31">
        <v>20187.066849999999</v>
      </c>
    </row>
    <row r="4" spans="1:17" x14ac:dyDescent="0.35">
      <c r="A4" s="3" t="s">
        <v>1</v>
      </c>
      <c r="B4" s="31">
        <v>18349.518242999999</v>
      </c>
      <c r="C4" s="31">
        <v>18704.776354000001</v>
      </c>
      <c r="D4" s="31">
        <v>19040.726431999999</v>
      </c>
      <c r="E4" s="31">
        <v>19317.463336000001</v>
      </c>
      <c r="F4" s="31">
        <v>19509.785545999999</v>
      </c>
      <c r="G4" s="31">
        <v>19312.107173</v>
      </c>
      <c r="H4" s="31">
        <v>19071.591335000001</v>
      </c>
      <c r="I4" s="31">
        <v>18773.821606000001</v>
      </c>
      <c r="J4" s="31">
        <v>18453.431079999998</v>
      </c>
      <c r="K4" s="31">
        <v>18128.684375000001</v>
      </c>
      <c r="N4" s="35">
        <v>2025</v>
      </c>
      <c r="O4" s="31">
        <v>28543.014254999998</v>
      </c>
      <c r="P4" s="31">
        <v>6166.0987026000003</v>
      </c>
      <c r="Q4" s="31">
        <v>21465.136492000001</v>
      </c>
    </row>
    <row r="5" spans="1:17" x14ac:dyDescent="0.35">
      <c r="A5" s="3" t="s">
        <v>109</v>
      </c>
      <c r="B5" s="31">
        <v>2535.0505109999999</v>
      </c>
      <c r="C5" s="31">
        <v>2534.7279665000001</v>
      </c>
      <c r="D5" s="31">
        <v>2536.2399744999998</v>
      </c>
      <c r="E5" s="31">
        <v>2536.3158653999999</v>
      </c>
      <c r="F5" s="31">
        <v>2526.9602309000002</v>
      </c>
      <c r="G5" s="31">
        <v>2517.7795768999999</v>
      </c>
      <c r="H5" s="31">
        <v>2507.5745001</v>
      </c>
      <c r="I5" s="31">
        <v>2500.3452944000001</v>
      </c>
      <c r="J5" s="31">
        <v>2487.6998149000001</v>
      </c>
      <c r="K5" s="31">
        <v>2455.6928873000002</v>
      </c>
      <c r="N5" s="35">
        <v>2026</v>
      </c>
      <c r="O5" s="31">
        <v>28521.978659</v>
      </c>
      <c r="P5" s="31">
        <v>6172.8534102000003</v>
      </c>
      <c r="Q5" s="31">
        <v>21345.606807</v>
      </c>
    </row>
    <row r="6" spans="1:17" x14ac:dyDescent="0.35">
      <c r="A6" s="3" t="s">
        <v>110</v>
      </c>
      <c r="B6" s="31">
        <v>4115.3127827999997</v>
      </c>
      <c r="C6" s="31">
        <v>4114.4754825999999</v>
      </c>
      <c r="D6" s="31">
        <v>4084.6664070000002</v>
      </c>
      <c r="E6" s="31">
        <v>4040.2118734999999</v>
      </c>
      <c r="F6" s="31">
        <v>4020.9755426000002</v>
      </c>
      <c r="G6" s="31">
        <v>3974.7958574999998</v>
      </c>
      <c r="H6" s="31">
        <v>3990.9825013999998</v>
      </c>
      <c r="I6" s="31">
        <v>4005.1513451000001</v>
      </c>
      <c r="J6" s="31">
        <v>3988.1851471</v>
      </c>
      <c r="K6" s="31">
        <v>3963.6637262999998</v>
      </c>
      <c r="N6" s="35">
        <v>2027</v>
      </c>
      <c r="O6" s="31">
        <v>28409.866736</v>
      </c>
      <c r="P6" s="31">
        <v>6153.0807670000004</v>
      </c>
      <c r="Q6" s="31">
        <v>21152.756142999999</v>
      </c>
    </row>
    <row r="7" spans="1:17" x14ac:dyDescent="0.35">
      <c r="A7" s="40" t="s">
        <v>111</v>
      </c>
      <c r="B7" s="191">
        <v>24999.881537000001</v>
      </c>
      <c r="C7" s="191">
        <v>25353.979802999998</v>
      </c>
      <c r="D7" s="191">
        <v>25661.632814000001</v>
      </c>
      <c r="E7" s="191">
        <v>25893.991075000002</v>
      </c>
      <c r="F7" s="191">
        <v>26057.721320000001</v>
      </c>
      <c r="G7" s="191">
        <v>25804.682606999999</v>
      </c>
      <c r="H7" s="191">
        <v>25570.148336999999</v>
      </c>
      <c r="I7" s="191">
        <v>25279.318244999999</v>
      </c>
      <c r="J7" s="191">
        <v>24929.316041999999</v>
      </c>
      <c r="K7" s="191">
        <v>24548.040988000001</v>
      </c>
      <c r="N7" s="35">
        <v>2028</v>
      </c>
      <c r="O7" s="31">
        <v>28184.453450000001</v>
      </c>
      <c r="P7" s="31">
        <v>6100.7631730000003</v>
      </c>
      <c r="Q7" s="31">
        <v>20990.038337000002</v>
      </c>
    </row>
    <row r="8" spans="1:17" x14ac:dyDescent="0.35">
      <c r="A8" s="3" t="s">
        <v>112</v>
      </c>
      <c r="B8" s="31">
        <v>2498.5006496999999</v>
      </c>
      <c r="C8" s="31">
        <v>2497.8142502000001</v>
      </c>
      <c r="D8" s="31">
        <v>2481.3051350000001</v>
      </c>
      <c r="E8" s="31">
        <v>2465.0388702999999</v>
      </c>
      <c r="F8" s="31">
        <v>2453.4923609000002</v>
      </c>
      <c r="G8" s="31">
        <v>2426.4990265000001</v>
      </c>
      <c r="H8" s="31">
        <v>2429.6952219999998</v>
      </c>
      <c r="I8" s="31">
        <v>2431.0442380999998</v>
      </c>
      <c r="J8" s="31">
        <v>2417.8360424000002</v>
      </c>
      <c r="K8" s="31">
        <v>2399.5733005000002</v>
      </c>
      <c r="N8" s="35">
        <v>2029</v>
      </c>
      <c r="O8" s="31">
        <v>28001.137096999999</v>
      </c>
      <c r="P8" s="31">
        <v>6064.6658620999997</v>
      </c>
      <c r="Q8" s="31">
        <v>20789.407605</v>
      </c>
    </row>
    <row r="9" spans="1:17" ht="15" thickBot="1" x14ac:dyDescent="0.4">
      <c r="A9" s="3" t="s">
        <v>6</v>
      </c>
      <c r="B9" s="31">
        <v>182.97260274000001</v>
      </c>
      <c r="C9" s="31">
        <v>173.46575342</v>
      </c>
      <c r="D9" s="31">
        <v>180.04109589000001</v>
      </c>
      <c r="E9" s="31">
        <v>188.02191780999999</v>
      </c>
      <c r="F9" s="31">
        <v>192.76712329</v>
      </c>
      <c r="G9" s="31">
        <v>197.76712329</v>
      </c>
      <c r="H9" s="31">
        <v>216.32876712000001</v>
      </c>
      <c r="I9" s="31">
        <v>243.70410959</v>
      </c>
      <c r="J9" s="31">
        <v>259.79452055000002</v>
      </c>
      <c r="K9" s="31">
        <v>268.27397259999998</v>
      </c>
      <c r="N9" s="35">
        <v>2030</v>
      </c>
      <c r="O9" s="31">
        <v>27812.585228</v>
      </c>
      <c r="P9" s="31">
        <v>6029.3251215999999</v>
      </c>
      <c r="Q9" s="31">
        <v>20571.129449</v>
      </c>
    </row>
    <row r="10" spans="1:17" ht="15" thickBot="1" x14ac:dyDescent="0.4">
      <c r="A10" s="41" t="s">
        <v>113</v>
      </c>
      <c r="B10" s="192">
        <v>27681.354790000001</v>
      </c>
      <c r="C10" s="192">
        <v>28025.259806999999</v>
      </c>
      <c r="D10" s="192">
        <v>28322.979045</v>
      </c>
      <c r="E10" s="192">
        <v>28547.051863000001</v>
      </c>
      <c r="F10" s="192">
        <v>28703.980803999999</v>
      </c>
      <c r="G10" s="192">
        <v>28428.948756999998</v>
      </c>
      <c r="H10" s="192">
        <v>28216.172326</v>
      </c>
      <c r="I10" s="192">
        <v>27954.066593</v>
      </c>
      <c r="J10" s="192">
        <v>27606.946605000001</v>
      </c>
      <c r="K10" s="192">
        <v>27215.888261</v>
      </c>
      <c r="N10" s="35">
        <v>2031</v>
      </c>
      <c r="O10" s="31">
        <v>27594.563834</v>
      </c>
      <c r="P10" s="31">
        <v>5984.1560019999997</v>
      </c>
      <c r="Q10" s="31">
        <v>20435.293615999999</v>
      </c>
    </row>
    <row r="11" spans="1:17" x14ac:dyDescent="0.35">
      <c r="N11" s="35">
        <v>2032</v>
      </c>
      <c r="O11" s="31">
        <v>27333.485407</v>
      </c>
      <c r="P11" s="31">
        <v>5924.1844977999999</v>
      </c>
      <c r="Q11" s="31">
        <v>20261.203283999999</v>
      </c>
    </row>
    <row r="12" spans="1:17" ht="15" thickBot="1" x14ac:dyDescent="0.4">
      <c r="A12" s="209" t="s">
        <v>43</v>
      </c>
      <c r="N12" s="35">
        <v>2033</v>
      </c>
      <c r="O12" s="31">
        <v>27063.725827999999</v>
      </c>
      <c r="P12" s="31">
        <v>5862.4589648000001</v>
      </c>
      <c r="Q12" s="31">
        <v>20064.103491999998</v>
      </c>
    </row>
    <row r="13" spans="1:17" ht="15" thickBot="1" x14ac:dyDescent="0.4">
      <c r="A13" s="39" t="s">
        <v>0</v>
      </c>
      <c r="B13" s="42">
        <v>2025</v>
      </c>
      <c r="C13" s="42">
        <v>2026</v>
      </c>
      <c r="D13" s="42">
        <v>2027</v>
      </c>
      <c r="E13" s="42">
        <v>2028</v>
      </c>
      <c r="F13" s="42">
        <v>2029</v>
      </c>
      <c r="G13" s="42">
        <v>2030</v>
      </c>
      <c r="H13" s="42">
        <v>2031</v>
      </c>
      <c r="I13" s="42">
        <v>2032</v>
      </c>
      <c r="J13" s="42">
        <v>2033</v>
      </c>
      <c r="K13" s="42">
        <v>2034</v>
      </c>
    </row>
    <row r="14" spans="1:17" x14ac:dyDescent="0.35">
      <c r="A14" s="3" t="s">
        <v>1</v>
      </c>
      <c r="B14" s="31">
        <v>3121.4393749000001</v>
      </c>
      <c r="C14" s="31">
        <v>3181.7314532</v>
      </c>
      <c r="D14" s="31">
        <v>3239.1720958999999</v>
      </c>
      <c r="E14" s="31">
        <v>3286.3002074999999</v>
      </c>
      <c r="F14" s="31">
        <v>3318.6885996000001</v>
      </c>
      <c r="G14" s="31">
        <v>3285.5471235</v>
      </c>
      <c r="H14" s="31">
        <v>3244.3709663</v>
      </c>
      <c r="I14" s="31">
        <v>3194.2617992</v>
      </c>
      <c r="J14" s="31">
        <v>3139.4703436</v>
      </c>
      <c r="K14" s="31">
        <v>3084.3488096000001</v>
      </c>
    </row>
    <row r="15" spans="1:17" x14ac:dyDescent="0.35">
      <c r="A15" s="3" t="s">
        <v>109</v>
      </c>
      <c r="B15" s="31">
        <v>438.95527799000001</v>
      </c>
      <c r="C15" s="31">
        <v>439.94067186000001</v>
      </c>
      <c r="D15" s="31">
        <v>441.82128118000003</v>
      </c>
      <c r="E15" s="31">
        <v>442.76311909999998</v>
      </c>
      <c r="F15" s="31">
        <v>441.82270518000001</v>
      </c>
      <c r="G15" s="31">
        <v>440.82256969999997</v>
      </c>
      <c r="H15" s="31">
        <v>439.94148236000001</v>
      </c>
      <c r="I15" s="31">
        <v>439.88111836000002</v>
      </c>
      <c r="J15" s="31">
        <v>437.52369021999999</v>
      </c>
      <c r="K15" s="31">
        <v>432.58627387000001</v>
      </c>
    </row>
    <row r="16" spans="1:17" x14ac:dyDescent="0.35">
      <c r="A16" s="3" t="s">
        <v>110</v>
      </c>
      <c r="B16" s="31">
        <v>1117.5066744000001</v>
      </c>
      <c r="C16" s="31">
        <v>1120.5750039</v>
      </c>
      <c r="D16" s="31">
        <v>1112.4159267</v>
      </c>
      <c r="E16" s="31">
        <v>1100.6202266</v>
      </c>
      <c r="F16" s="31">
        <v>1095.8133868</v>
      </c>
      <c r="G16" s="31">
        <v>1082.6141117</v>
      </c>
      <c r="H16" s="31">
        <v>1087.0277967</v>
      </c>
      <c r="I16" s="31">
        <v>1091.2233136</v>
      </c>
      <c r="J16" s="31">
        <v>1086.8196931</v>
      </c>
      <c r="K16" s="31">
        <v>1080.6256463</v>
      </c>
    </row>
    <row r="17" spans="1:11" x14ac:dyDescent="0.35">
      <c r="A17" s="40" t="s">
        <v>111</v>
      </c>
      <c r="B17" s="191">
        <v>4677.9013273</v>
      </c>
      <c r="C17" s="191">
        <v>4742.2471288999996</v>
      </c>
      <c r="D17" s="191">
        <v>4793.4093037000002</v>
      </c>
      <c r="E17" s="191">
        <v>4829.6835531999996</v>
      </c>
      <c r="F17" s="191">
        <v>4856.3246915999998</v>
      </c>
      <c r="G17" s="191">
        <v>4808.9838049999998</v>
      </c>
      <c r="H17" s="191">
        <v>4771.3402453999997</v>
      </c>
      <c r="I17" s="191">
        <v>4725.3662311999997</v>
      </c>
      <c r="J17" s="191">
        <v>4663.8137268</v>
      </c>
      <c r="K17" s="191">
        <v>4597.5607298000004</v>
      </c>
    </row>
    <row r="18" spans="1:11" x14ac:dyDescent="0.35">
      <c r="A18" s="3" t="s">
        <v>112</v>
      </c>
      <c r="B18" s="31">
        <v>1485.2352143999999</v>
      </c>
      <c r="C18" s="31">
        <v>1453.1411945</v>
      </c>
      <c r="D18" s="31">
        <v>1421.527928</v>
      </c>
      <c r="E18" s="31">
        <v>1432.8252044000001</v>
      </c>
      <c r="F18" s="31">
        <v>1425.6808301999999</v>
      </c>
      <c r="G18" s="31">
        <v>1413.6449328000001</v>
      </c>
      <c r="H18" s="31">
        <v>1409.8937378000001</v>
      </c>
      <c r="I18" s="31">
        <v>1397.8425467</v>
      </c>
      <c r="J18" s="31">
        <v>1377.9329977</v>
      </c>
      <c r="K18" s="31">
        <v>1356.9593781999999</v>
      </c>
    </row>
    <row r="19" spans="1:11" ht="15" thickBot="1" x14ac:dyDescent="0.4">
      <c r="A19" s="3" t="s">
        <v>6</v>
      </c>
      <c r="B19" s="31">
        <v>41.493150685000003</v>
      </c>
      <c r="C19" s="31">
        <v>40.246575342</v>
      </c>
      <c r="D19" s="31">
        <v>40.753424658</v>
      </c>
      <c r="E19" s="31">
        <v>42.619178081999998</v>
      </c>
      <c r="F19" s="31">
        <v>43.753424658</v>
      </c>
      <c r="G19" s="31">
        <v>43.246575342</v>
      </c>
      <c r="H19" s="31">
        <v>51.287671232999998</v>
      </c>
      <c r="I19" s="31">
        <v>63.189041095999997</v>
      </c>
      <c r="J19" s="31">
        <v>71.273972603000004</v>
      </c>
      <c r="K19" s="31">
        <v>74.506849314999997</v>
      </c>
    </row>
    <row r="20" spans="1:11" ht="15" thickBot="1" x14ac:dyDescent="0.4">
      <c r="A20" s="41" t="s">
        <v>113</v>
      </c>
      <c r="B20" s="192">
        <v>6204.6296923999998</v>
      </c>
      <c r="C20" s="192">
        <v>6235.6348987000001</v>
      </c>
      <c r="D20" s="192">
        <v>6255.6906563000002</v>
      </c>
      <c r="E20" s="192">
        <v>6305.1279355999995</v>
      </c>
      <c r="F20" s="192">
        <v>6325.7589465000001</v>
      </c>
      <c r="G20" s="192">
        <v>6265.8753131000003</v>
      </c>
      <c r="H20" s="192">
        <v>6232.5216545000003</v>
      </c>
      <c r="I20" s="192">
        <v>6186.3978189999998</v>
      </c>
      <c r="J20" s="192">
        <v>6113.0206970999998</v>
      </c>
      <c r="K20" s="192">
        <v>6029.0269572999996</v>
      </c>
    </row>
    <row r="22" spans="1:11" ht="15" thickBot="1" x14ac:dyDescent="0.4">
      <c r="A22" s="209" t="s">
        <v>43</v>
      </c>
    </row>
    <row r="23" spans="1:11" ht="15" thickBot="1" x14ac:dyDescent="0.4">
      <c r="A23" s="39" t="s">
        <v>9</v>
      </c>
      <c r="B23" s="42">
        <v>2025</v>
      </c>
      <c r="C23" s="42">
        <v>2026</v>
      </c>
      <c r="D23" s="42">
        <v>2027</v>
      </c>
      <c r="E23" s="42">
        <v>2028</v>
      </c>
      <c r="F23" s="42">
        <v>2029</v>
      </c>
      <c r="G23" s="42">
        <v>2030</v>
      </c>
      <c r="H23" s="42">
        <v>2031</v>
      </c>
      <c r="I23" s="42">
        <v>2032</v>
      </c>
      <c r="J23" s="42">
        <v>2033</v>
      </c>
      <c r="K23" s="42">
        <v>2034</v>
      </c>
    </row>
    <row r="24" spans="1:11" x14ac:dyDescent="0.35">
      <c r="A24" s="3" t="s">
        <v>1</v>
      </c>
      <c r="B24" s="31">
        <v>10683.015272000001</v>
      </c>
      <c r="C24" s="31">
        <v>10890.033149000001</v>
      </c>
      <c r="D24" s="31">
        <v>11086.584948</v>
      </c>
      <c r="E24" s="31">
        <v>11247.507320000001</v>
      </c>
      <c r="F24" s="31">
        <v>11360.533740999999</v>
      </c>
      <c r="G24" s="31">
        <v>11246.789498</v>
      </c>
      <c r="H24" s="31">
        <v>11106.866126999999</v>
      </c>
      <c r="I24" s="31">
        <v>10933.3107</v>
      </c>
      <c r="J24" s="31">
        <v>10746.684294999999</v>
      </c>
      <c r="K24" s="31">
        <v>10557.374495</v>
      </c>
    </row>
    <row r="25" spans="1:11" x14ac:dyDescent="0.35">
      <c r="A25" s="3" t="s">
        <v>109</v>
      </c>
      <c r="B25" s="31">
        <v>1385.2238519</v>
      </c>
      <c r="C25" s="31">
        <v>1421.8158459000001</v>
      </c>
      <c r="D25" s="31">
        <v>1444.6939676</v>
      </c>
      <c r="E25" s="31">
        <v>1467.2705802</v>
      </c>
      <c r="F25" s="31">
        <v>1484.5110053999999</v>
      </c>
      <c r="G25" s="31">
        <v>1499.5112538000001</v>
      </c>
      <c r="H25" s="31">
        <v>1512.7520969</v>
      </c>
      <c r="I25" s="31">
        <v>1521.7532139</v>
      </c>
      <c r="J25" s="31">
        <v>1517.4746719</v>
      </c>
      <c r="K25" s="31">
        <v>1501.0664225</v>
      </c>
    </row>
    <row r="26" spans="1:11" x14ac:dyDescent="0.35">
      <c r="A26" s="3" t="s">
        <v>110</v>
      </c>
      <c r="B26" s="31">
        <v>2425.1891937</v>
      </c>
      <c r="C26" s="31">
        <v>2415.0383348999999</v>
      </c>
      <c r="D26" s="31">
        <v>2397.5827245999999</v>
      </c>
      <c r="E26" s="31">
        <v>2371.3404092999999</v>
      </c>
      <c r="F26" s="31">
        <v>2360.6314913000001</v>
      </c>
      <c r="G26" s="31">
        <v>2334.3262098999999</v>
      </c>
      <c r="H26" s="31">
        <v>2344.0885020000001</v>
      </c>
      <c r="I26" s="31">
        <v>2353.3629209000001</v>
      </c>
      <c r="J26" s="31">
        <v>2344.5236970999999</v>
      </c>
      <c r="K26" s="31">
        <v>2331.2870389</v>
      </c>
    </row>
    <row r="27" spans="1:11" x14ac:dyDescent="0.35">
      <c r="A27" s="40" t="s">
        <v>111</v>
      </c>
      <c r="B27" s="191">
        <v>14493.428317</v>
      </c>
      <c r="C27" s="191">
        <v>14726.88733</v>
      </c>
      <c r="D27" s="191">
        <v>14928.861641</v>
      </c>
      <c r="E27" s="191">
        <v>15086.118308999999</v>
      </c>
      <c r="F27" s="191">
        <v>15205.676238</v>
      </c>
      <c r="G27" s="191">
        <v>15080.626961</v>
      </c>
      <c r="H27" s="191">
        <v>14963.706726</v>
      </c>
      <c r="I27" s="191">
        <v>14808.426835</v>
      </c>
      <c r="J27" s="191">
        <v>14608.682664</v>
      </c>
      <c r="K27" s="191">
        <v>14389.727956000001</v>
      </c>
    </row>
    <row r="28" spans="1:11" x14ac:dyDescent="0.35">
      <c r="A28" s="3" t="s">
        <v>112</v>
      </c>
      <c r="B28" s="31">
        <v>5672.0637833999999</v>
      </c>
      <c r="C28" s="31">
        <v>5351.5502675999996</v>
      </c>
      <c r="D28" s="31">
        <v>5381.2769406999996</v>
      </c>
      <c r="E28" s="31">
        <v>5449.7910915000002</v>
      </c>
      <c r="F28" s="31">
        <v>5264.0095660999996</v>
      </c>
      <c r="G28" s="31">
        <v>5413.9284295999996</v>
      </c>
      <c r="H28" s="31">
        <v>5239.8227003000002</v>
      </c>
      <c r="I28" s="31">
        <v>4919.5513747000005</v>
      </c>
      <c r="J28" s="31">
        <v>4817.7105247999998</v>
      </c>
      <c r="K28" s="31">
        <v>4633.5233885999996</v>
      </c>
    </row>
    <row r="29" spans="1:11" ht="15" thickBot="1" x14ac:dyDescent="0.4">
      <c r="A29" s="3" t="s">
        <v>6</v>
      </c>
      <c r="B29" s="31">
        <v>88.986301370000007</v>
      </c>
      <c r="C29" s="31">
        <v>85.739726027000003</v>
      </c>
      <c r="D29" s="31">
        <v>88.013698629999993</v>
      </c>
      <c r="E29" s="31">
        <v>91.504109588999995</v>
      </c>
      <c r="F29" s="31">
        <v>95.013698629999993</v>
      </c>
      <c r="G29" s="31">
        <v>99.013698629999993</v>
      </c>
      <c r="H29" s="31">
        <v>100.75342465999999</v>
      </c>
      <c r="I29" s="31">
        <v>117.09863014</v>
      </c>
      <c r="J29" s="31">
        <v>146.86301370000001</v>
      </c>
      <c r="K29" s="31">
        <v>171.57534247000001</v>
      </c>
    </row>
    <row r="30" spans="1:11" ht="15" thickBot="1" x14ac:dyDescent="0.4">
      <c r="A30" s="41" t="s">
        <v>113</v>
      </c>
      <c r="B30" s="192">
        <v>20254.478402000001</v>
      </c>
      <c r="C30" s="192">
        <v>20164.177323</v>
      </c>
      <c r="D30" s="192">
        <v>20398.152279999998</v>
      </c>
      <c r="E30" s="192">
        <v>20627.413509999998</v>
      </c>
      <c r="F30" s="192">
        <v>20564.699503</v>
      </c>
      <c r="G30" s="192">
        <v>20593.569089000001</v>
      </c>
      <c r="H30" s="192">
        <v>20304.282851</v>
      </c>
      <c r="I30" s="192">
        <v>19845.076840000002</v>
      </c>
      <c r="J30" s="192">
        <v>19573.256203000001</v>
      </c>
      <c r="K30" s="192">
        <v>19194.826687000001</v>
      </c>
    </row>
    <row r="33" spans="2:11" x14ac:dyDescent="0.35">
      <c r="B33" s="244">
        <f>SUM(B10,B20,B30)</f>
        <v>54140.462884400004</v>
      </c>
      <c r="C33" s="244">
        <f>SUM(C10,C20,C30)</f>
        <v>54425.0720287</v>
      </c>
      <c r="D33" s="244">
        <f t="shared" ref="D33:K33" si="0">SUM(D10,D20,D30)</f>
        <v>54976.821981300003</v>
      </c>
      <c r="E33" s="244">
        <f t="shared" si="0"/>
        <v>55479.5933086</v>
      </c>
      <c r="F33" s="244">
        <f t="shared" si="0"/>
        <v>55594.439253499993</v>
      </c>
      <c r="G33" s="244">
        <f t="shared" si="0"/>
        <v>55288.3931591</v>
      </c>
      <c r="H33" s="244">
        <f t="shared" si="0"/>
        <v>54752.976831499996</v>
      </c>
      <c r="I33" s="244">
        <f t="shared" si="0"/>
        <v>53985.541252000003</v>
      </c>
      <c r="J33" s="244">
        <f t="shared" si="0"/>
        <v>53293.223505100003</v>
      </c>
      <c r="K33" s="244">
        <f t="shared" si="0"/>
        <v>52439.741905299998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4C7C-47AA-4623-A433-24D26899D20E}">
  <sheetPr filterMode="1">
    <tabColor rgb="FF00B050"/>
  </sheetPr>
  <dimension ref="A1:M1625"/>
  <sheetViews>
    <sheetView workbookViewId="0">
      <pane ySplit="1" topLeftCell="A7" activePane="bottomLeft" state="frozen"/>
      <selection pane="bottomLeft" activeCell="E1636" sqref="E1636"/>
    </sheetView>
  </sheetViews>
  <sheetFormatPr defaultRowHeight="14.5" x14ac:dyDescent="0.35"/>
  <cols>
    <col min="1" max="1" width="24.54296875" style="34" customWidth="1"/>
    <col min="2" max="2" width="29.08984375" style="34" customWidth="1"/>
    <col min="3" max="3" width="39.08984375" style="206" customWidth="1"/>
    <col min="4" max="13" width="14" style="34" bestFit="1" customWidth="1"/>
    <col min="14" max="256" width="8.90625" style="34"/>
    <col min="257" max="257" width="24.54296875" style="34" customWidth="1"/>
    <col min="258" max="258" width="29.08984375" style="34" customWidth="1"/>
    <col min="259" max="259" width="39.08984375" style="34" customWidth="1"/>
    <col min="260" max="269" width="14" style="34" bestFit="1" customWidth="1"/>
    <col min="270" max="512" width="8.90625" style="34"/>
    <col min="513" max="513" width="24.54296875" style="34" customWidth="1"/>
    <col min="514" max="514" width="29.08984375" style="34" customWidth="1"/>
    <col min="515" max="515" width="39.08984375" style="34" customWidth="1"/>
    <col min="516" max="525" width="14" style="34" bestFit="1" customWidth="1"/>
    <col min="526" max="768" width="8.90625" style="34"/>
    <col min="769" max="769" width="24.54296875" style="34" customWidth="1"/>
    <col min="770" max="770" width="29.08984375" style="34" customWidth="1"/>
    <col min="771" max="771" width="39.08984375" style="34" customWidth="1"/>
    <col min="772" max="781" width="14" style="34" bestFit="1" customWidth="1"/>
    <col min="782" max="1024" width="8.90625" style="34"/>
    <col min="1025" max="1025" width="24.54296875" style="34" customWidth="1"/>
    <col min="1026" max="1026" width="29.08984375" style="34" customWidth="1"/>
    <col min="1027" max="1027" width="39.08984375" style="34" customWidth="1"/>
    <col min="1028" max="1037" width="14" style="34" bestFit="1" customWidth="1"/>
    <col min="1038" max="1280" width="8.90625" style="34"/>
    <col min="1281" max="1281" width="24.54296875" style="34" customWidth="1"/>
    <col min="1282" max="1282" width="29.08984375" style="34" customWidth="1"/>
    <col min="1283" max="1283" width="39.08984375" style="34" customWidth="1"/>
    <col min="1284" max="1293" width="14" style="34" bestFit="1" customWidth="1"/>
    <col min="1294" max="1536" width="8.90625" style="34"/>
    <col min="1537" max="1537" width="24.54296875" style="34" customWidth="1"/>
    <col min="1538" max="1538" width="29.08984375" style="34" customWidth="1"/>
    <col min="1539" max="1539" width="39.08984375" style="34" customWidth="1"/>
    <col min="1540" max="1549" width="14" style="34" bestFit="1" customWidth="1"/>
    <col min="1550" max="1792" width="8.90625" style="34"/>
    <col min="1793" max="1793" width="24.54296875" style="34" customWidth="1"/>
    <col min="1794" max="1794" width="29.08984375" style="34" customWidth="1"/>
    <col min="1795" max="1795" width="39.08984375" style="34" customWidth="1"/>
    <col min="1796" max="1805" width="14" style="34" bestFit="1" customWidth="1"/>
    <col min="1806" max="2048" width="8.90625" style="34"/>
    <col min="2049" max="2049" width="24.54296875" style="34" customWidth="1"/>
    <col min="2050" max="2050" width="29.08984375" style="34" customWidth="1"/>
    <col min="2051" max="2051" width="39.08984375" style="34" customWidth="1"/>
    <col min="2052" max="2061" width="14" style="34" bestFit="1" customWidth="1"/>
    <col min="2062" max="2304" width="8.90625" style="34"/>
    <col min="2305" max="2305" width="24.54296875" style="34" customWidth="1"/>
    <col min="2306" max="2306" width="29.08984375" style="34" customWidth="1"/>
    <col min="2307" max="2307" width="39.08984375" style="34" customWidth="1"/>
    <col min="2308" max="2317" width="14" style="34" bestFit="1" customWidth="1"/>
    <col min="2318" max="2560" width="8.90625" style="34"/>
    <col min="2561" max="2561" width="24.54296875" style="34" customWidth="1"/>
    <col min="2562" max="2562" width="29.08984375" style="34" customWidth="1"/>
    <col min="2563" max="2563" width="39.08984375" style="34" customWidth="1"/>
    <col min="2564" max="2573" width="14" style="34" bestFit="1" customWidth="1"/>
    <col min="2574" max="2816" width="8.90625" style="34"/>
    <col min="2817" max="2817" width="24.54296875" style="34" customWidth="1"/>
    <col min="2818" max="2818" width="29.08984375" style="34" customWidth="1"/>
    <col min="2819" max="2819" width="39.08984375" style="34" customWidth="1"/>
    <col min="2820" max="2829" width="14" style="34" bestFit="1" customWidth="1"/>
    <col min="2830" max="3072" width="8.90625" style="34"/>
    <col min="3073" max="3073" width="24.54296875" style="34" customWidth="1"/>
    <col min="3074" max="3074" width="29.08984375" style="34" customWidth="1"/>
    <col min="3075" max="3075" width="39.08984375" style="34" customWidth="1"/>
    <col min="3076" max="3085" width="14" style="34" bestFit="1" customWidth="1"/>
    <col min="3086" max="3328" width="8.90625" style="34"/>
    <col min="3329" max="3329" width="24.54296875" style="34" customWidth="1"/>
    <col min="3330" max="3330" width="29.08984375" style="34" customWidth="1"/>
    <col min="3331" max="3331" width="39.08984375" style="34" customWidth="1"/>
    <col min="3332" max="3341" width="14" style="34" bestFit="1" customWidth="1"/>
    <col min="3342" max="3584" width="8.90625" style="34"/>
    <col min="3585" max="3585" width="24.54296875" style="34" customWidth="1"/>
    <col min="3586" max="3586" width="29.08984375" style="34" customWidth="1"/>
    <col min="3587" max="3587" width="39.08984375" style="34" customWidth="1"/>
    <col min="3588" max="3597" width="14" style="34" bestFit="1" customWidth="1"/>
    <col min="3598" max="3840" width="8.90625" style="34"/>
    <col min="3841" max="3841" width="24.54296875" style="34" customWidth="1"/>
    <col min="3842" max="3842" width="29.08984375" style="34" customWidth="1"/>
    <col min="3843" max="3843" width="39.08984375" style="34" customWidth="1"/>
    <col min="3844" max="3853" width="14" style="34" bestFit="1" customWidth="1"/>
    <col min="3854" max="4096" width="8.90625" style="34"/>
    <col min="4097" max="4097" width="24.54296875" style="34" customWidth="1"/>
    <col min="4098" max="4098" width="29.08984375" style="34" customWidth="1"/>
    <col min="4099" max="4099" width="39.08984375" style="34" customWidth="1"/>
    <col min="4100" max="4109" width="14" style="34" bestFit="1" customWidth="1"/>
    <col min="4110" max="4352" width="8.90625" style="34"/>
    <col min="4353" max="4353" width="24.54296875" style="34" customWidth="1"/>
    <col min="4354" max="4354" width="29.08984375" style="34" customWidth="1"/>
    <col min="4355" max="4355" width="39.08984375" style="34" customWidth="1"/>
    <col min="4356" max="4365" width="14" style="34" bestFit="1" customWidth="1"/>
    <col min="4366" max="4608" width="8.90625" style="34"/>
    <col min="4609" max="4609" width="24.54296875" style="34" customWidth="1"/>
    <col min="4610" max="4610" width="29.08984375" style="34" customWidth="1"/>
    <col min="4611" max="4611" width="39.08984375" style="34" customWidth="1"/>
    <col min="4612" max="4621" width="14" style="34" bestFit="1" customWidth="1"/>
    <col min="4622" max="4864" width="8.90625" style="34"/>
    <col min="4865" max="4865" width="24.54296875" style="34" customWidth="1"/>
    <col min="4866" max="4866" width="29.08984375" style="34" customWidth="1"/>
    <col min="4867" max="4867" width="39.08984375" style="34" customWidth="1"/>
    <col min="4868" max="4877" width="14" style="34" bestFit="1" customWidth="1"/>
    <col min="4878" max="5120" width="8.90625" style="34"/>
    <col min="5121" max="5121" width="24.54296875" style="34" customWidth="1"/>
    <col min="5122" max="5122" width="29.08984375" style="34" customWidth="1"/>
    <col min="5123" max="5123" width="39.08984375" style="34" customWidth="1"/>
    <col min="5124" max="5133" width="14" style="34" bestFit="1" customWidth="1"/>
    <col min="5134" max="5376" width="8.90625" style="34"/>
    <col min="5377" max="5377" width="24.54296875" style="34" customWidth="1"/>
    <col min="5378" max="5378" width="29.08984375" style="34" customWidth="1"/>
    <col min="5379" max="5379" width="39.08984375" style="34" customWidth="1"/>
    <col min="5380" max="5389" width="14" style="34" bestFit="1" customWidth="1"/>
    <col min="5390" max="5632" width="8.90625" style="34"/>
    <col min="5633" max="5633" width="24.54296875" style="34" customWidth="1"/>
    <col min="5634" max="5634" width="29.08984375" style="34" customWidth="1"/>
    <col min="5635" max="5635" width="39.08984375" style="34" customWidth="1"/>
    <col min="5636" max="5645" width="14" style="34" bestFit="1" customWidth="1"/>
    <col min="5646" max="5888" width="8.90625" style="34"/>
    <col min="5889" max="5889" width="24.54296875" style="34" customWidth="1"/>
    <col min="5890" max="5890" width="29.08984375" style="34" customWidth="1"/>
    <col min="5891" max="5891" width="39.08984375" style="34" customWidth="1"/>
    <col min="5892" max="5901" width="14" style="34" bestFit="1" customWidth="1"/>
    <col min="5902" max="6144" width="8.90625" style="34"/>
    <col min="6145" max="6145" width="24.54296875" style="34" customWidth="1"/>
    <col min="6146" max="6146" width="29.08984375" style="34" customWidth="1"/>
    <col min="6147" max="6147" width="39.08984375" style="34" customWidth="1"/>
    <col min="6148" max="6157" width="14" style="34" bestFit="1" customWidth="1"/>
    <col min="6158" max="6400" width="8.90625" style="34"/>
    <col min="6401" max="6401" width="24.54296875" style="34" customWidth="1"/>
    <col min="6402" max="6402" width="29.08984375" style="34" customWidth="1"/>
    <col min="6403" max="6403" width="39.08984375" style="34" customWidth="1"/>
    <col min="6404" max="6413" width="14" style="34" bestFit="1" customWidth="1"/>
    <col min="6414" max="6656" width="8.90625" style="34"/>
    <col min="6657" max="6657" width="24.54296875" style="34" customWidth="1"/>
    <col min="6658" max="6658" width="29.08984375" style="34" customWidth="1"/>
    <col min="6659" max="6659" width="39.08984375" style="34" customWidth="1"/>
    <col min="6660" max="6669" width="14" style="34" bestFit="1" customWidth="1"/>
    <col min="6670" max="6912" width="8.90625" style="34"/>
    <col min="6913" max="6913" width="24.54296875" style="34" customWidth="1"/>
    <col min="6914" max="6914" width="29.08984375" style="34" customWidth="1"/>
    <col min="6915" max="6915" width="39.08984375" style="34" customWidth="1"/>
    <col min="6916" max="6925" width="14" style="34" bestFit="1" customWidth="1"/>
    <col min="6926" max="7168" width="8.90625" style="34"/>
    <col min="7169" max="7169" width="24.54296875" style="34" customWidth="1"/>
    <col min="7170" max="7170" width="29.08984375" style="34" customWidth="1"/>
    <col min="7171" max="7171" width="39.08984375" style="34" customWidth="1"/>
    <col min="7172" max="7181" width="14" style="34" bestFit="1" customWidth="1"/>
    <col min="7182" max="7424" width="8.90625" style="34"/>
    <col min="7425" max="7425" width="24.54296875" style="34" customWidth="1"/>
    <col min="7426" max="7426" width="29.08984375" style="34" customWidth="1"/>
    <col min="7427" max="7427" width="39.08984375" style="34" customWidth="1"/>
    <col min="7428" max="7437" width="14" style="34" bestFit="1" customWidth="1"/>
    <col min="7438" max="7680" width="8.90625" style="34"/>
    <col min="7681" max="7681" width="24.54296875" style="34" customWidth="1"/>
    <col min="7682" max="7682" width="29.08984375" style="34" customWidth="1"/>
    <col min="7683" max="7683" width="39.08984375" style="34" customWidth="1"/>
    <col min="7684" max="7693" width="14" style="34" bestFit="1" customWidth="1"/>
    <col min="7694" max="7936" width="8.90625" style="34"/>
    <col min="7937" max="7937" width="24.54296875" style="34" customWidth="1"/>
    <col min="7938" max="7938" width="29.08984375" style="34" customWidth="1"/>
    <col min="7939" max="7939" width="39.08984375" style="34" customWidth="1"/>
    <col min="7940" max="7949" width="14" style="34" bestFit="1" customWidth="1"/>
    <col min="7950" max="8192" width="8.90625" style="34"/>
    <col min="8193" max="8193" width="24.54296875" style="34" customWidth="1"/>
    <col min="8194" max="8194" width="29.08984375" style="34" customWidth="1"/>
    <col min="8195" max="8195" width="39.08984375" style="34" customWidth="1"/>
    <col min="8196" max="8205" width="14" style="34" bestFit="1" customWidth="1"/>
    <col min="8206" max="8448" width="8.90625" style="34"/>
    <col min="8449" max="8449" width="24.54296875" style="34" customWidth="1"/>
    <col min="8450" max="8450" width="29.08984375" style="34" customWidth="1"/>
    <col min="8451" max="8451" width="39.08984375" style="34" customWidth="1"/>
    <col min="8452" max="8461" width="14" style="34" bestFit="1" customWidth="1"/>
    <col min="8462" max="8704" width="8.90625" style="34"/>
    <col min="8705" max="8705" width="24.54296875" style="34" customWidth="1"/>
    <col min="8706" max="8706" width="29.08984375" style="34" customWidth="1"/>
    <col min="8707" max="8707" width="39.08984375" style="34" customWidth="1"/>
    <col min="8708" max="8717" width="14" style="34" bestFit="1" customWidth="1"/>
    <col min="8718" max="8960" width="8.90625" style="34"/>
    <col min="8961" max="8961" width="24.54296875" style="34" customWidth="1"/>
    <col min="8962" max="8962" width="29.08984375" style="34" customWidth="1"/>
    <col min="8963" max="8963" width="39.08984375" style="34" customWidth="1"/>
    <col min="8964" max="8973" width="14" style="34" bestFit="1" customWidth="1"/>
    <col min="8974" max="9216" width="8.90625" style="34"/>
    <col min="9217" max="9217" width="24.54296875" style="34" customWidth="1"/>
    <col min="9218" max="9218" width="29.08984375" style="34" customWidth="1"/>
    <col min="9219" max="9219" width="39.08984375" style="34" customWidth="1"/>
    <col min="9220" max="9229" width="14" style="34" bestFit="1" customWidth="1"/>
    <col min="9230" max="9472" width="8.90625" style="34"/>
    <col min="9473" max="9473" width="24.54296875" style="34" customWidth="1"/>
    <col min="9474" max="9474" width="29.08984375" style="34" customWidth="1"/>
    <col min="9475" max="9475" width="39.08984375" style="34" customWidth="1"/>
    <col min="9476" max="9485" width="14" style="34" bestFit="1" customWidth="1"/>
    <col min="9486" max="9728" width="8.90625" style="34"/>
    <col min="9729" max="9729" width="24.54296875" style="34" customWidth="1"/>
    <col min="9730" max="9730" width="29.08984375" style="34" customWidth="1"/>
    <col min="9731" max="9731" width="39.08984375" style="34" customWidth="1"/>
    <col min="9732" max="9741" width="14" style="34" bestFit="1" customWidth="1"/>
    <col min="9742" max="9984" width="8.90625" style="34"/>
    <col min="9985" max="9985" width="24.54296875" style="34" customWidth="1"/>
    <col min="9986" max="9986" width="29.08984375" style="34" customWidth="1"/>
    <col min="9987" max="9987" width="39.08984375" style="34" customWidth="1"/>
    <col min="9988" max="9997" width="14" style="34" bestFit="1" customWidth="1"/>
    <col min="9998" max="10240" width="8.90625" style="34"/>
    <col min="10241" max="10241" width="24.54296875" style="34" customWidth="1"/>
    <col min="10242" max="10242" width="29.08984375" style="34" customWidth="1"/>
    <col min="10243" max="10243" width="39.08984375" style="34" customWidth="1"/>
    <col min="10244" max="10253" width="14" style="34" bestFit="1" customWidth="1"/>
    <col min="10254" max="10496" width="8.90625" style="34"/>
    <col min="10497" max="10497" width="24.54296875" style="34" customWidth="1"/>
    <col min="10498" max="10498" width="29.08984375" style="34" customWidth="1"/>
    <col min="10499" max="10499" width="39.08984375" style="34" customWidth="1"/>
    <col min="10500" max="10509" width="14" style="34" bestFit="1" customWidth="1"/>
    <col min="10510" max="10752" width="8.90625" style="34"/>
    <col min="10753" max="10753" width="24.54296875" style="34" customWidth="1"/>
    <col min="10754" max="10754" width="29.08984375" style="34" customWidth="1"/>
    <col min="10755" max="10755" width="39.08984375" style="34" customWidth="1"/>
    <col min="10756" max="10765" width="14" style="34" bestFit="1" customWidth="1"/>
    <col min="10766" max="11008" width="8.90625" style="34"/>
    <col min="11009" max="11009" width="24.54296875" style="34" customWidth="1"/>
    <col min="11010" max="11010" width="29.08984375" style="34" customWidth="1"/>
    <col min="11011" max="11011" width="39.08984375" style="34" customWidth="1"/>
    <col min="11012" max="11021" width="14" style="34" bestFit="1" customWidth="1"/>
    <col min="11022" max="11264" width="8.90625" style="34"/>
    <col min="11265" max="11265" width="24.54296875" style="34" customWidth="1"/>
    <col min="11266" max="11266" width="29.08984375" style="34" customWidth="1"/>
    <col min="11267" max="11267" width="39.08984375" style="34" customWidth="1"/>
    <col min="11268" max="11277" width="14" style="34" bestFit="1" customWidth="1"/>
    <col min="11278" max="11520" width="8.90625" style="34"/>
    <col min="11521" max="11521" width="24.54296875" style="34" customWidth="1"/>
    <col min="11522" max="11522" width="29.08984375" style="34" customWidth="1"/>
    <col min="11523" max="11523" width="39.08984375" style="34" customWidth="1"/>
    <col min="11524" max="11533" width="14" style="34" bestFit="1" customWidth="1"/>
    <col min="11534" max="11776" width="8.90625" style="34"/>
    <col min="11777" max="11777" width="24.54296875" style="34" customWidth="1"/>
    <col min="11778" max="11778" width="29.08984375" style="34" customWidth="1"/>
    <col min="11779" max="11779" width="39.08984375" style="34" customWidth="1"/>
    <col min="11780" max="11789" width="14" style="34" bestFit="1" customWidth="1"/>
    <col min="11790" max="12032" width="8.90625" style="34"/>
    <col min="12033" max="12033" width="24.54296875" style="34" customWidth="1"/>
    <col min="12034" max="12034" width="29.08984375" style="34" customWidth="1"/>
    <col min="12035" max="12035" width="39.08984375" style="34" customWidth="1"/>
    <col min="12036" max="12045" width="14" style="34" bestFit="1" customWidth="1"/>
    <col min="12046" max="12288" width="8.90625" style="34"/>
    <col min="12289" max="12289" width="24.54296875" style="34" customWidth="1"/>
    <col min="12290" max="12290" width="29.08984375" style="34" customWidth="1"/>
    <col min="12291" max="12291" width="39.08984375" style="34" customWidth="1"/>
    <col min="12292" max="12301" width="14" style="34" bestFit="1" customWidth="1"/>
    <col min="12302" max="12544" width="8.90625" style="34"/>
    <col min="12545" max="12545" width="24.54296875" style="34" customWidth="1"/>
    <col min="12546" max="12546" width="29.08984375" style="34" customWidth="1"/>
    <col min="12547" max="12547" width="39.08984375" style="34" customWidth="1"/>
    <col min="12548" max="12557" width="14" style="34" bestFit="1" customWidth="1"/>
    <col min="12558" max="12800" width="8.90625" style="34"/>
    <col min="12801" max="12801" width="24.54296875" style="34" customWidth="1"/>
    <col min="12802" max="12802" width="29.08984375" style="34" customWidth="1"/>
    <col min="12803" max="12803" width="39.08984375" style="34" customWidth="1"/>
    <col min="12804" max="12813" width="14" style="34" bestFit="1" customWidth="1"/>
    <col min="12814" max="13056" width="8.90625" style="34"/>
    <col min="13057" max="13057" width="24.54296875" style="34" customWidth="1"/>
    <col min="13058" max="13058" width="29.08984375" style="34" customWidth="1"/>
    <col min="13059" max="13059" width="39.08984375" style="34" customWidth="1"/>
    <col min="13060" max="13069" width="14" style="34" bestFit="1" customWidth="1"/>
    <col min="13070" max="13312" width="8.90625" style="34"/>
    <col min="13313" max="13313" width="24.54296875" style="34" customWidth="1"/>
    <col min="13314" max="13314" width="29.08984375" style="34" customWidth="1"/>
    <col min="13315" max="13315" width="39.08984375" style="34" customWidth="1"/>
    <col min="13316" max="13325" width="14" style="34" bestFit="1" customWidth="1"/>
    <col min="13326" max="13568" width="8.90625" style="34"/>
    <col min="13569" max="13569" width="24.54296875" style="34" customWidth="1"/>
    <col min="13570" max="13570" width="29.08984375" style="34" customWidth="1"/>
    <col min="13571" max="13571" width="39.08984375" style="34" customWidth="1"/>
    <col min="13572" max="13581" width="14" style="34" bestFit="1" customWidth="1"/>
    <col min="13582" max="13824" width="8.90625" style="34"/>
    <col min="13825" max="13825" width="24.54296875" style="34" customWidth="1"/>
    <col min="13826" max="13826" width="29.08984375" style="34" customWidth="1"/>
    <col min="13827" max="13827" width="39.08984375" style="34" customWidth="1"/>
    <col min="13828" max="13837" width="14" style="34" bestFit="1" customWidth="1"/>
    <col min="13838" max="14080" width="8.90625" style="34"/>
    <col min="14081" max="14081" width="24.54296875" style="34" customWidth="1"/>
    <col min="14082" max="14082" width="29.08984375" style="34" customWidth="1"/>
    <col min="14083" max="14083" width="39.08984375" style="34" customWidth="1"/>
    <col min="14084" max="14093" width="14" style="34" bestFit="1" customWidth="1"/>
    <col min="14094" max="14336" width="8.90625" style="34"/>
    <col min="14337" max="14337" width="24.54296875" style="34" customWidth="1"/>
    <col min="14338" max="14338" width="29.08984375" style="34" customWidth="1"/>
    <col min="14339" max="14339" width="39.08984375" style="34" customWidth="1"/>
    <col min="14340" max="14349" width="14" style="34" bestFit="1" customWidth="1"/>
    <col min="14350" max="14592" width="8.90625" style="34"/>
    <col min="14593" max="14593" width="24.54296875" style="34" customWidth="1"/>
    <col min="14594" max="14594" width="29.08984375" style="34" customWidth="1"/>
    <col min="14595" max="14595" width="39.08984375" style="34" customWidth="1"/>
    <col min="14596" max="14605" width="14" style="34" bestFit="1" customWidth="1"/>
    <col min="14606" max="14848" width="8.90625" style="34"/>
    <col min="14849" max="14849" width="24.54296875" style="34" customWidth="1"/>
    <col min="14850" max="14850" width="29.08984375" style="34" customWidth="1"/>
    <col min="14851" max="14851" width="39.08984375" style="34" customWidth="1"/>
    <col min="14852" max="14861" width="14" style="34" bestFit="1" customWidth="1"/>
    <col min="14862" max="15104" width="8.90625" style="34"/>
    <col min="15105" max="15105" width="24.54296875" style="34" customWidth="1"/>
    <col min="15106" max="15106" width="29.08984375" style="34" customWidth="1"/>
    <col min="15107" max="15107" width="39.08984375" style="34" customWidth="1"/>
    <col min="15108" max="15117" width="14" style="34" bestFit="1" customWidth="1"/>
    <col min="15118" max="15360" width="8.90625" style="34"/>
    <col min="15361" max="15361" width="24.54296875" style="34" customWidth="1"/>
    <col min="15362" max="15362" width="29.08984375" style="34" customWidth="1"/>
    <col min="15363" max="15363" width="39.08984375" style="34" customWidth="1"/>
    <col min="15364" max="15373" width="14" style="34" bestFit="1" customWidth="1"/>
    <col min="15374" max="15616" width="8.90625" style="34"/>
    <col min="15617" max="15617" width="24.54296875" style="34" customWidth="1"/>
    <col min="15618" max="15618" width="29.08984375" style="34" customWidth="1"/>
    <col min="15619" max="15619" width="39.08984375" style="34" customWidth="1"/>
    <col min="15620" max="15629" width="14" style="34" bestFit="1" customWidth="1"/>
    <col min="15630" max="15872" width="8.90625" style="34"/>
    <col min="15873" max="15873" width="24.54296875" style="34" customWidth="1"/>
    <col min="15874" max="15874" width="29.08984375" style="34" customWidth="1"/>
    <col min="15875" max="15875" width="39.08984375" style="34" customWidth="1"/>
    <col min="15876" max="15885" width="14" style="34" bestFit="1" customWidth="1"/>
    <col min="15886" max="16128" width="8.90625" style="34"/>
    <col min="16129" max="16129" width="24.54296875" style="34" customWidth="1"/>
    <col min="16130" max="16130" width="29.08984375" style="34" customWidth="1"/>
    <col min="16131" max="16131" width="39.08984375" style="34" customWidth="1"/>
    <col min="16132" max="16141" width="14" style="34" bestFit="1" customWidth="1"/>
    <col min="16142" max="16384" width="8.90625" style="34"/>
  </cols>
  <sheetData>
    <row r="1" spans="1:13" ht="51.9" customHeight="1" x14ac:dyDescent="0.35">
      <c r="A1" s="33" t="s">
        <v>56</v>
      </c>
      <c r="B1" s="33" t="s">
        <v>225</v>
      </c>
      <c r="C1" s="33" t="s">
        <v>226</v>
      </c>
      <c r="D1" s="33" t="s">
        <v>57</v>
      </c>
      <c r="E1" s="33" t="s">
        <v>58</v>
      </c>
      <c r="F1" s="33" t="s">
        <v>59</v>
      </c>
      <c r="G1" s="33" t="s">
        <v>60</v>
      </c>
      <c r="H1" s="33" t="s">
        <v>61</v>
      </c>
      <c r="I1" s="33" t="s">
        <v>62</v>
      </c>
      <c r="J1" s="33" t="s">
        <v>63</v>
      </c>
      <c r="K1" s="33" t="s">
        <v>64</v>
      </c>
      <c r="L1" s="33" t="s">
        <v>65</v>
      </c>
      <c r="M1" s="33" t="s">
        <v>227</v>
      </c>
    </row>
    <row r="2" spans="1:13" ht="15" hidden="1" customHeight="1" x14ac:dyDescent="0.35">
      <c r="A2" s="254" t="s">
        <v>66</v>
      </c>
      <c r="B2" s="254" t="s">
        <v>67</v>
      </c>
      <c r="C2" s="198" t="s">
        <v>68</v>
      </c>
      <c r="D2" s="199">
        <v>22680000</v>
      </c>
      <c r="E2" s="199">
        <v>22680000</v>
      </c>
      <c r="F2" s="199">
        <v>22680000</v>
      </c>
      <c r="G2" s="199">
        <v>22680000</v>
      </c>
      <c r="H2" s="199">
        <v>22680000</v>
      </c>
      <c r="I2" s="199">
        <v>22680000</v>
      </c>
      <c r="J2" s="199">
        <v>22680000</v>
      </c>
      <c r="K2" s="199">
        <v>22680000</v>
      </c>
      <c r="L2" s="199">
        <v>22680000</v>
      </c>
      <c r="M2" s="199">
        <v>22680000</v>
      </c>
    </row>
    <row r="3" spans="1:13" ht="15" hidden="1" customHeight="1" x14ac:dyDescent="0.35">
      <c r="A3" s="255"/>
      <c r="B3" s="255"/>
      <c r="C3" s="198" t="s">
        <v>69</v>
      </c>
      <c r="D3" s="200">
        <v>0</v>
      </c>
      <c r="E3" s="200">
        <v>0</v>
      </c>
      <c r="F3" s="200">
        <v>0</v>
      </c>
      <c r="G3" s="200">
        <v>0</v>
      </c>
      <c r="H3" s="200">
        <v>0</v>
      </c>
      <c r="I3" s="200">
        <v>0</v>
      </c>
      <c r="J3" s="200">
        <v>0</v>
      </c>
      <c r="K3" s="200">
        <v>0</v>
      </c>
      <c r="L3" s="200">
        <v>0</v>
      </c>
      <c r="M3" s="200">
        <v>0</v>
      </c>
    </row>
    <row r="4" spans="1:13" ht="15" hidden="1" customHeight="1" x14ac:dyDescent="0.35">
      <c r="A4" s="255"/>
      <c r="B4" s="255"/>
      <c r="C4" s="198" t="s">
        <v>70</v>
      </c>
      <c r="D4" s="200">
        <v>0</v>
      </c>
      <c r="E4" s="200">
        <v>0</v>
      </c>
      <c r="F4" s="200">
        <v>0</v>
      </c>
      <c r="G4" s="200">
        <v>0</v>
      </c>
      <c r="H4" s="200">
        <v>0</v>
      </c>
      <c r="I4" s="200">
        <v>0</v>
      </c>
      <c r="J4" s="200">
        <v>0</v>
      </c>
      <c r="K4" s="200">
        <v>0</v>
      </c>
      <c r="L4" s="200">
        <v>0</v>
      </c>
      <c r="M4" s="200">
        <v>0</v>
      </c>
    </row>
    <row r="5" spans="1:13" ht="26.25" hidden="1" customHeight="1" x14ac:dyDescent="0.35">
      <c r="A5" s="255"/>
      <c r="B5" s="255"/>
      <c r="C5" s="201" t="s">
        <v>71</v>
      </c>
      <c r="D5" s="202">
        <v>22680000</v>
      </c>
      <c r="E5" s="202">
        <v>22680000</v>
      </c>
      <c r="F5" s="202">
        <v>22680000</v>
      </c>
      <c r="G5" s="202">
        <v>22680000</v>
      </c>
      <c r="H5" s="202">
        <v>22680000</v>
      </c>
      <c r="I5" s="202">
        <v>22680000</v>
      </c>
      <c r="J5" s="202">
        <v>22680000</v>
      </c>
      <c r="K5" s="202">
        <v>22680000</v>
      </c>
      <c r="L5" s="202">
        <v>22680000</v>
      </c>
      <c r="M5" s="202">
        <v>22680000</v>
      </c>
    </row>
    <row r="6" spans="1:13" ht="15" hidden="1" customHeight="1" x14ac:dyDescent="0.35">
      <c r="A6" s="255"/>
      <c r="B6" s="255"/>
      <c r="C6" s="201" t="s">
        <v>72</v>
      </c>
      <c r="D6" s="203">
        <v>0</v>
      </c>
      <c r="E6" s="203">
        <v>0</v>
      </c>
      <c r="F6" s="203">
        <v>0</v>
      </c>
      <c r="G6" s="203">
        <v>0</v>
      </c>
      <c r="H6" s="203">
        <v>0</v>
      </c>
      <c r="I6" s="203">
        <v>0</v>
      </c>
      <c r="J6" s="203">
        <v>0</v>
      </c>
      <c r="K6" s="203">
        <v>0</v>
      </c>
      <c r="L6" s="203">
        <v>0</v>
      </c>
      <c r="M6" s="203">
        <v>0</v>
      </c>
    </row>
    <row r="7" spans="1:13" x14ac:dyDescent="0.35">
      <c r="A7" s="256"/>
      <c r="B7" s="256"/>
      <c r="C7" s="204" t="s">
        <v>73</v>
      </c>
      <c r="D7" s="205">
        <v>20502107</v>
      </c>
      <c r="E7" s="205">
        <v>20502107</v>
      </c>
      <c r="F7" s="205">
        <v>20502107</v>
      </c>
      <c r="G7" s="205">
        <v>20502107</v>
      </c>
      <c r="H7" s="205">
        <v>20502107</v>
      </c>
      <c r="I7" s="205">
        <v>20502107</v>
      </c>
      <c r="J7" s="205">
        <v>20502107</v>
      </c>
      <c r="K7" s="205">
        <v>20502107</v>
      </c>
      <c r="L7" s="205">
        <v>20502107</v>
      </c>
      <c r="M7" s="205">
        <v>20502107</v>
      </c>
    </row>
    <row r="8" spans="1:13" ht="15" hidden="1" customHeight="1" x14ac:dyDescent="0.35">
      <c r="A8" s="257"/>
      <c r="B8" s="257"/>
      <c r="C8" s="201" t="s">
        <v>74</v>
      </c>
      <c r="D8" s="202">
        <v>2177893</v>
      </c>
      <c r="E8" s="202">
        <v>2177893</v>
      </c>
      <c r="F8" s="202">
        <v>2177893</v>
      </c>
      <c r="G8" s="202">
        <v>2177893</v>
      </c>
      <c r="H8" s="202">
        <v>2177893</v>
      </c>
      <c r="I8" s="202">
        <v>2177893</v>
      </c>
      <c r="J8" s="202">
        <v>2177893</v>
      </c>
      <c r="K8" s="202">
        <v>2177893</v>
      </c>
      <c r="L8" s="202">
        <v>2177893</v>
      </c>
      <c r="M8" s="202">
        <v>2177893</v>
      </c>
    </row>
    <row r="9" spans="1:13" ht="15" hidden="1" customHeight="1" x14ac:dyDescent="0.35">
      <c r="A9" s="254" t="s">
        <v>75</v>
      </c>
      <c r="B9" s="254" t="s">
        <v>76</v>
      </c>
      <c r="C9" s="198" t="s">
        <v>68</v>
      </c>
      <c r="D9" s="199">
        <v>8970000</v>
      </c>
      <c r="E9" s="199">
        <v>8970000</v>
      </c>
      <c r="F9" s="199">
        <v>8970000</v>
      </c>
      <c r="G9" s="199">
        <v>8970000</v>
      </c>
      <c r="H9" s="199">
        <v>8970000</v>
      </c>
      <c r="I9" s="199">
        <v>8970000</v>
      </c>
      <c r="J9" s="199">
        <v>8970000</v>
      </c>
      <c r="K9" s="199">
        <v>8970000</v>
      </c>
      <c r="L9" s="199">
        <v>8970000</v>
      </c>
      <c r="M9" s="199">
        <v>8970000</v>
      </c>
    </row>
    <row r="10" spans="1:13" ht="15" hidden="1" customHeight="1" x14ac:dyDescent="0.35">
      <c r="A10" s="255"/>
      <c r="B10" s="255"/>
      <c r="C10" s="198" t="s">
        <v>69</v>
      </c>
      <c r="D10" s="200">
        <v>0</v>
      </c>
      <c r="E10" s="200">
        <v>0</v>
      </c>
      <c r="F10" s="200">
        <v>0</v>
      </c>
      <c r="G10" s="200">
        <v>0</v>
      </c>
      <c r="H10" s="200">
        <v>0</v>
      </c>
      <c r="I10" s="200">
        <v>0</v>
      </c>
      <c r="J10" s="200">
        <v>0</v>
      </c>
      <c r="K10" s="200">
        <v>0</v>
      </c>
      <c r="L10" s="200">
        <v>0</v>
      </c>
      <c r="M10" s="200">
        <v>0</v>
      </c>
    </row>
    <row r="11" spans="1:13" ht="15" hidden="1" customHeight="1" x14ac:dyDescent="0.35">
      <c r="A11" s="255"/>
      <c r="B11" s="255"/>
      <c r="C11" s="198" t="s">
        <v>70</v>
      </c>
      <c r="D11" s="200">
        <v>0</v>
      </c>
      <c r="E11" s="200">
        <v>0</v>
      </c>
      <c r="F11" s="200">
        <v>0</v>
      </c>
      <c r="G11" s="200">
        <v>0</v>
      </c>
      <c r="H11" s="200">
        <v>0</v>
      </c>
      <c r="I11" s="200">
        <v>0</v>
      </c>
      <c r="J11" s="200">
        <v>0</v>
      </c>
      <c r="K11" s="200">
        <v>0</v>
      </c>
      <c r="L11" s="200">
        <v>0</v>
      </c>
      <c r="M11" s="200">
        <v>0</v>
      </c>
    </row>
    <row r="12" spans="1:13" ht="26.25" hidden="1" customHeight="1" x14ac:dyDescent="0.35">
      <c r="A12" s="255"/>
      <c r="B12" s="255"/>
      <c r="C12" s="201" t="s">
        <v>71</v>
      </c>
      <c r="D12" s="202">
        <v>8970000</v>
      </c>
      <c r="E12" s="202">
        <v>8970000</v>
      </c>
      <c r="F12" s="202">
        <v>8970000</v>
      </c>
      <c r="G12" s="202">
        <v>8970000</v>
      </c>
      <c r="H12" s="202">
        <v>8970000</v>
      </c>
      <c r="I12" s="202">
        <v>8970000</v>
      </c>
      <c r="J12" s="202">
        <v>8970000</v>
      </c>
      <c r="K12" s="202">
        <v>8970000</v>
      </c>
      <c r="L12" s="202">
        <v>8970000</v>
      </c>
      <c r="M12" s="202">
        <v>8970000</v>
      </c>
    </row>
    <row r="13" spans="1:13" ht="15" hidden="1" customHeight="1" x14ac:dyDescent="0.35">
      <c r="A13" s="255"/>
      <c r="B13" s="255"/>
      <c r="C13" s="201" t="s">
        <v>72</v>
      </c>
      <c r="D13" s="203">
        <v>0</v>
      </c>
      <c r="E13" s="203">
        <v>0</v>
      </c>
      <c r="F13" s="203">
        <v>0</v>
      </c>
      <c r="G13" s="203">
        <v>0</v>
      </c>
      <c r="H13" s="203">
        <v>0</v>
      </c>
      <c r="I13" s="203">
        <v>0</v>
      </c>
      <c r="J13" s="203">
        <v>0</v>
      </c>
      <c r="K13" s="203">
        <v>0</v>
      </c>
      <c r="L13" s="203">
        <v>0</v>
      </c>
      <c r="M13" s="203">
        <v>0</v>
      </c>
    </row>
    <row r="14" spans="1:13" x14ac:dyDescent="0.35">
      <c r="A14" s="256"/>
      <c r="B14" s="256"/>
      <c r="C14" s="204" t="s">
        <v>73</v>
      </c>
      <c r="D14" s="205">
        <v>8212684</v>
      </c>
      <c r="E14" s="205">
        <v>8212684</v>
      </c>
      <c r="F14" s="205">
        <v>8212684</v>
      </c>
      <c r="G14" s="205">
        <v>8212684</v>
      </c>
      <c r="H14" s="205">
        <v>8212684</v>
      </c>
      <c r="I14" s="205">
        <v>8212684</v>
      </c>
      <c r="J14" s="205">
        <v>8212684</v>
      </c>
      <c r="K14" s="205">
        <v>8212684</v>
      </c>
      <c r="L14" s="205">
        <v>8212684</v>
      </c>
      <c r="M14" s="205">
        <v>8212684</v>
      </c>
    </row>
    <row r="15" spans="1:13" ht="15" hidden="1" customHeight="1" x14ac:dyDescent="0.35">
      <c r="A15" s="257"/>
      <c r="B15" s="257"/>
      <c r="C15" s="201" t="s">
        <v>74</v>
      </c>
      <c r="D15" s="202">
        <v>757316</v>
      </c>
      <c r="E15" s="202">
        <v>757316</v>
      </c>
      <c r="F15" s="202">
        <v>757316</v>
      </c>
      <c r="G15" s="202">
        <v>757316</v>
      </c>
      <c r="H15" s="202">
        <v>757316</v>
      </c>
      <c r="I15" s="202">
        <v>757316</v>
      </c>
      <c r="J15" s="202">
        <v>757316</v>
      </c>
      <c r="K15" s="202">
        <v>757316</v>
      </c>
      <c r="L15" s="202">
        <v>757316</v>
      </c>
      <c r="M15" s="202">
        <v>757316</v>
      </c>
    </row>
    <row r="16" spans="1:13" ht="15" hidden="1" customHeight="1" x14ac:dyDescent="0.35">
      <c r="A16" s="254" t="s">
        <v>77</v>
      </c>
      <c r="B16" s="254" t="s">
        <v>78</v>
      </c>
      <c r="C16" s="198" t="s">
        <v>68</v>
      </c>
      <c r="D16" s="199">
        <v>5150000</v>
      </c>
      <c r="E16" s="199">
        <v>5150000</v>
      </c>
      <c r="F16" s="199">
        <v>5150000</v>
      </c>
      <c r="G16" s="199">
        <v>5150000</v>
      </c>
      <c r="H16" s="199">
        <v>5150000</v>
      </c>
      <c r="I16" s="199">
        <v>5150000</v>
      </c>
      <c r="J16" s="199">
        <v>5150000</v>
      </c>
      <c r="K16" s="199">
        <v>5150000</v>
      </c>
      <c r="L16" s="199">
        <v>5150000</v>
      </c>
      <c r="M16" s="199">
        <v>5150000</v>
      </c>
    </row>
    <row r="17" spans="1:13" ht="15" hidden="1" customHeight="1" x14ac:dyDescent="0.35">
      <c r="A17" s="255"/>
      <c r="B17" s="255"/>
      <c r="C17" s="198" t="s">
        <v>69</v>
      </c>
      <c r="D17" s="200">
        <v>0</v>
      </c>
      <c r="E17" s="200">
        <v>0</v>
      </c>
      <c r="F17" s="200">
        <v>0</v>
      </c>
      <c r="G17" s="200">
        <v>0</v>
      </c>
      <c r="H17" s="200">
        <v>0</v>
      </c>
      <c r="I17" s="200">
        <v>0</v>
      </c>
      <c r="J17" s="200">
        <v>0</v>
      </c>
      <c r="K17" s="200">
        <v>0</v>
      </c>
      <c r="L17" s="200">
        <v>0</v>
      </c>
      <c r="M17" s="200">
        <v>0</v>
      </c>
    </row>
    <row r="18" spans="1:13" ht="15" hidden="1" customHeight="1" x14ac:dyDescent="0.35">
      <c r="A18" s="255"/>
      <c r="B18" s="255"/>
      <c r="C18" s="198" t="s">
        <v>70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>
        <v>0</v>
      </c>
      <c r="J18" s="200">
        <v>0</v>
      </c>
      <c r="K18" s="200">
        <v>0</v>
      </c>
      <c r="L18" s="200">
        <v>0</v>
      </c>
      <c r="M18" s="200">
        <v>0</v>
      </c>
    </row>
    <row r="19" spans="1:13" ht="26.25" hidden="1" customHeight="1" x14ac:dyDescent="0.35">
      <c r="A19" s="255"/>
      <c r="B19" s="255"/>
      <c r="C19" s="201" t="s">
        <v>71</v>
      </c>
      <c r="D19" s="202">
        <v>5150000</v>
      </c>
      <c r="E19" s="202">
        <v>5150000</v>
      </c>
      <c r="F19" s="202">
        <v>5150000</v>
      </c>
      <c r="G19" s="202">
        <v>5150000</v>
      </c>
      <c r="H19" s="202">
        <v>5150000</v>
      </c>
      <c r="I19" s="202">
        <v>5150000</v>
      </c>
      <c r="J19" s="202">
        <v>5150000</v>
      </c>
      <c r="K19" s="202">
        <v>5150000</v>
      </c>
      <c r="L19" s="202">
        <v>5150000</v>
      </c>
      <c r="M19" s="202">
        <v>5150000</v>
      </c>
    </row>
    <row r="20" spans="1:13" ht="15" hidden="1" customHeight="1" x14ac:dyDescent="0.35">
      <c r="A20" s="255"/>
      <c r="B20" s="255"/>
      <c r="C20" s="201" t="s">
        <v>72</v>
      </c>
      <c r="D20" s="203">
        <v>0</v>
      </c>
      <c r="E20" s="203">
        <v>0</v>
      </c>
      <c r="F20" s="203">
        <v>0</v>
      </c>
      <c r="G20" s="203">
        <v>0</v>
      </c>
      <c r="H20" s="203">
        <v>0</v>
      </c>
      <c r="I20" s="203">
        <v>0</v>
      </c>
      <c r="J20" s="203">
        <v>0</v>
      </c>
      <c r="K20" s="203">
        <v>0</v>
      </c>
      <c r="L20" s="203">
        <v>0</v>
      </c>
      <c r="M20" s="203">
        <v>0</v>
      </c>
    </row>
    <row r="21" spans="1:13" x14ac:dyDescent="0.35">
      <c r="A21" s="256"/>
      <c r="B21" s="256"/>
      <c r="C21" s="204" t="s">
        <v>73</v>
      </c>
      <c r="D21" s="205">
        <v>5150000</v>
      </c>
      <c r="E21" s="205">
        <v>5150000</v>
      </c>
      <c r="F21" s="205">
        <v>5150000</v>
      </c>
      <c r="G21" s="205">
        <v>5150000</v>
      </c>
      <c r="H21" s="205">
        <v>5150000</v>
      </c>
      <c r="I21" s="205">
        <v>5150000</v>
      </c>
      <c r="J21" s="205">
        <v>5150000</v>
      </c>
      <c r="K21" s="205">
        <v>5150000</v>
      </c>
      <c r="L21" s="205">
        <v>5150000</v>
      </c>
      <c r="M21" s="205">
        <v>5150000</v>
      </c>
    </row>
    <row r="22" spans="1:13" ht="15" hidden="1" customHeight="1" x14ac:dyDescent="0.35">
      <c r="A22" s="257"/>
      <c r="B22" s="257"/>
      <c r="C22" s="201" t="s">
        <v>74</v>
      </c>
      <c r="D22" s="203">
        <v>0</v>
      </c>
      <c r="E22" s="203">
        <v>0</v>
      </c>
      <c r="F22" s="203">
        <v>0</v>
      </c>
      <c r="G22" s="203">
        <v>0</v>
      </c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</row>
    <row r="23" spans="1:13" ht="15" hidden="1" customHeight="1" x14ac:dyDescent="0.35">
      <c r="A23" s="254" t="s">
        <v>79</v>
      </c>
      <c r="B23" s="254" t="s">
        <v>80</v>
      </c>
      <c r="C23" s="198" t="s">
        <v>68</v>
      </c>
      <c r="D23" s="199">
        <v>96164375</v>
      </c>
      <c r="E23" s="199">
        <v>96164375</v>
      </c>
      <c r="F23" s="199">
        <v>96164375</v>
      </c>
      <c r="G23" s="199">
        <v>96164375</v>
      </c>
      <c r="H23" s="199">
        <v>96164375</v>
      </c>
      <c r="I23" s="199">
        <v>96164375</v>
      </c>
      <c r="J23" s="199">
        <v>96164375</v>
      </c>
      <c r="K23" s="199">
        <v>96164375</v>
      </c>
      <c r="L23" s="199">
        <v>96164375</v>
      </c>
      <c r="M23" s="199">
        <v>96164375</v>
      </c>
    </row>
    <row r="24" spans="1:13" ht="15" hidden="1" customHeight="1" x14ac:dyDescent="0.35">
      <c r="A24" s="255"/>
      <c r="B24" s="255"/>
      <c r="C24" s="198" t="s">
        <v>69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</row>
    <row r="25" spans="1:13" ht="15" hidden="1" customHeight="1" x14ac:dyDescent="0.35">
      <c r="A25" s="255"/>
      <c r="B25" s="255"/>
      <c r="C25" s="198" t="s">
        <v>70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</row>
    <row r="26" spans="1:13" ht="26.25" hidden="1" customHeight="1" x14ac:dyDescent="0.35">
      <c r="A26" s="255"/>
      <c r="B26" s="255"/>
      <c r="C26" s="201" t="s">
        <v>71</v>
      </c>
      <c r="D26" s="202">
        <v>96164375</v>
      </c>
      <c r="E26" s="202">
        <v>96164375</v>
      </c>
      <c r="F26" s="202">
        <v>96164375</v>
      </c>
      <c r="G26" s="202">
        <v>96164375</v>
      </c>
      <c r="H26" s="202">
        <v>96164375</v>
      </c>
      <c r="I26" s="202">
        <v>96164375</v>
      </c>
      <c r="J26" s="202">
        <v>96164375</v>
      </c>
      <c r="K26" s="202">
        <v>96164375</v>
      </c>
      <c r="L26" s="202">
        <v>96164375</v>
      </c>
      <c r="M26" s="202">
        <v>96164375</v>
      </c>
    </row>
    <row r="27" spans="1:13" ht="15" hidden="1" customHeight="1" x14ac:dyDescent="0.35">
      <c r="A27" s="255"/>
      <c r="B27" s="255"/>
      <c r="C27" s="201" t="s">
        <v>72</v>
      </c>
      <c r="D27" s="203">
        <v>0</v>
      </c>
      <c r="E27" s="203">
        <v>0</v>
      </c>
      <c r="F27" s="203">
        <v>0</v>
      </c>
      <c r="G27" s="203">
        <v>0</v>
      </c>
      <c r="H27" s="203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</row>
    <row r="28" spans="1:13" x14ac:dyDescent="0.35">
      <c r="A28" s="256"/>
      <c r="B28" s="256"/>
      <c r="C28" s="204" t="s">
        <v>73</v>
      </c>
      <c r="D28" s="205">
        <v>96164287</v>
      </c>
      <c r="E28" s="205">
        <v>96164287</v>
      </c>
      <c r="F28" s="205">
        <v>96164287</v>
      </c>
      <c r="G28" s="205">
        <v>96164287</v>
      </c>
      <c r="H28" s="205">
        <v>96164287</v>
      </c>
      <c r="I28" s="205">
        <v>96164287</v>
      </c>
      <c r="J28" s="205">
        <v>96164287</v>
      </c>
      <c r="K28" s="205">
        <v>96164287</v>
      </c>
      <c r="L28" s="205">
        <v>96164287</v>
      </c>
      <c r="M28" s="205">
        <v>96164287</v>
      </c>
    </row>
    <row r="29" spans="1:13" ht="15" hidden="1" customHeight="1" x14ac:dyDescent="0.35">
      <c r="A29" s="257"/>
      <c r="B29" s="257"/>
      <c r="C29" s="201" t="s">
        <v>74</v>
      </c>
      <c r="D29" s="202">
        <v>88</v>
      </c>
      <c r="E29" s="202">
        <v>88</v>
      </c>
      <c r="F29" s="202">
        <v>88</v>
      </c>
      <c r="G29" s="202">
        <v>88</v>
      </c>
      <c r="H29" s="202">
        <v>88</v>
      </c>
      <c r="I29" s="202">
        <v>88</v>
      </c>
      <c r="J29" s="202">
        <v>88</v>
      </c>
      <c r="K29" s="202">
        <v>88</v>
      </c>
      <c r="L29" s="202">
        <v>88</v>
      </c>
      <c r="M29" s="202">
        <v>88</v>
      </c>
    </row>
    <row r="30" spans="1:13" ht="15" hidden="1" customHeight="1" x14ac:dyDescent="0.35">
      <c r="A30" s="254" t="s">
        <v>81</v>
      </c>
      <c r="B30" s="254" t="s">
        <v>82</v>
      </c>
      <c r="C30" s="198" t="s">
        <v>68</v>
      </c>
      <c r="D30" s="199">
        <v>40231974</v>
      </c>
      <c r="E30" s="199">
        <v>40231974</v>
      </c>
      <c r="F30" s="199">
        <v>40231974</v>
      </c>
      <c r="G30" s="199">
        <v>40231974</v>
      </c>
      <c r="H30" s="199">
        <v>40231974</v>
      </c>
      <c r="I30" s="199">
        <v>40231974</v>
      </c>
      <c r="J30" s="199">
        <v>40231974</v>
      </c>
      <c r="K30" s="199">
        <v>40231974</v>
      </c>
      <c r="L30" s="199">
        <v>40231974</v>
      </c>
      <c r="M30" s="199">
        <v>40231974</v>
      </c>
    </row>
    <row r="31" spans="1:13" ht="15" hidden="1" customHeight="1" x14ac:dyDescent="0.35">
      <c r="A31" s="255"/>
      <c r="B31" s="255"/>
      <c r="C31" s="198" t="s">
        <v>69</v>
      </c>
      <c r="D31" s="200">
        <v>0</v>
      </c>
      <c r="E31" s="200">
        <v>0</v>
      </c>
      <c r="F31" s="200">
        <v>0</v>
      </c>
      <c r="G31" s="200">
        <v>0</v>
      </c>
      <c r="H31" s="200">
        <v>0</v>
      </c>
      <c r="I31" s="200">
        <v>0</v>
      </c>
      <c r="J31" s="200">
        <v>0</v>
      </c>
      <c r="K31" s="200">
        <v>0</v>
      </c>
      <c r="L31" s="200">
        <v>0</v>
      </c>
      <c r="M31" s="200">
        <v>0</v>
      </c>
    </row>
    <row r="32" spans="1:13" ht="15" hidden="1" customHeight="1" x14ac:dyDescent="0.35">
      <c r="A32" s="255"/>
      <c r="B32" s="255"/>
      <c r="C32" s="198" t="s">
        <v>70</v>
      </c>
      <c r="D32" s="200">
        <v>0</v>
      </c>
      <c r="E32" s="200">
        <v>0</v>
      </c>
      <c r="F32" s="200">
        <v>0</v>
      </c>
      <c r="G32" s="200">
        <v>0</v>
      </c>
      <c r="H32" s="200">
        <v>0</v>
      </c>
      <c r="I32" s="200">
        <v>0</v>
      </c>
      <c r="J32" s="200">
        <v>0</v>
      </c>
      <c r="K32" s="200">
        <v>0</v>
      </c>
      <c r="L32" s="200">
        <v>0</v>
      </c>
      <c r="M32" s="200">
        <v>0</v>
      </c>
    </row>
    <row r="33" spans="1:13" ht="26.25" hidden="1" customHeight="1" x14ac:dyDescent="0.35">
      <c r="A33" s="255"/>
      <c r="B33" s="255"/>
      <c r="C33" s="201" t="s">
        <v>71</v>
      </c>
      <c r="D33" s="202">
        <v>40231974</v>
      </c>
      <c r="E33" s="202">
        <v>40231974</v>
      </c>
      <c r="F33" s="202">
        <v>40231974</v>
      </c>
      <c r="G33" s="202">
        <v>40231974</v>
      </c>
      <c r="H33" s="202">
        <v>40231974</v>
      </c>
      <c r="I33" s="202">
        <v>40231974</v>
      </c>
      <c r="J33" s="202">
        <v>40231974</v>
      </c>
      <c r="K33" s="202">
        <v>40231974</v>
      </c>
      <c r="L33" s="202">
        <v>40231974</v>
      </c>
      <c r="M33" s="202">
        <v>40231974</v>
      </c>
    </row>
    <row r="34" spans="1:13" ht="15" hidden="1" customHeight="1" x14ac:dyDescent="0.35">
      <c r="A34" s="255"/>
      <c r="B34" s="255"/>
      <c r="C34" s="201" t="s">
        <v>72</v>
      </c>
      <c r="D34" s="203">
        <v>0</v>
      </c>
      <c r="E34" s="203">
        <v>0</v>
      </c>
      <c r="F34" s="203">
        <v>0</v>
      </c>
      <c r="G34" s="203">
        <v>0</v>
      </c>
      <c r="H34" s="203">
        <v>0</v>
      </c>
      <c r="I34" s="203">
        <v>0</v>
      </c>
      <c r="J34" s="203">
        <v>0</v>
      </c>
      <c r="K34" s="203">
        <v>0</v>
      </c>
      <c r="L34" s="203">
        <v>0</v>
      </c>
      <c r="M34" s="203">
        <v>0</v>
      </c>
    </row>
    <row r="35" spans="1:13" x14ac:dyDescent="0.35">
      <c r="A35" s="256"/>
      <c r="B35" s="256"/>
      <c r="C35" s="204" t="s">
        <v>73</v>
      </c>
      <c r="D35" s="205">
        <v>36458983</v>
      </c>
      <c r="E35" s="205">
        <v>36458983</v>
      </c>
      <c r="F35" s="205">
        <v>36458983</v>
      </c>
      <c r="G35" s="205">
        <v>36458983</v>
      </c>
      <c r="H35" s="205">
        <v>36458983</v>
      </c>
      <c r="I35" s="205">
        <v>36458983</v>
      </c>
      <c r="J35" s="205">
        <v>36458983</v>
      </c>
      <c r="K35" s="205">
        <v>36458983</v>
      </c>
      <c r="L35" s="205">
        <v>36458983</v>
      </c>
      <c r="M35" s="205">
        <v>36458983</v>
      </c>
    </row>
    <row r="36" spans="1:13" ht="15" hidden="1" customHeight="1" x14ac:dyDescent="0.35">
      <c r="A36" s="257"/>
      <c r="B36" s="257"/>
      <c r="C36" s="201" t="s">
        <v>74</v>
      </c>
      <c r="D36" s="202">
        <v>3772991</v>
      </c>
      <c r="E36" s="202">
        <v>3772991</v>
      </c>
      <c r="F36" s="202">
        <v>3772991</v>
      </c>
      <c r="G36" s="202">
        <v>3772991</v>
      </c>
      <c r="H36" s="202">
        <v>3772991</v>
      </c>
      <c r="I36" s="202">
        <v>3772991</v>
      </c>
      <c r="J36" s="202">
        <v>3772991</v>
      </c>
      <c r="K36" s="202">
        <v>3772991</v>
      </c>
      <c r="L36" s="202">
        <v>3772991</v>
      </c>
      <c r="M36" s="202">
        <v>3772991</v>
      </c>
    </row>
    <row r="37" spans="1:13" ht="15" hidden="1" customHeight="1" x14ac:dyDescent="0.35">
      <c r="A37" s="254" t="s">
        <v>83</v>
      </c>
      <c r="B37" s="254" t="s">
        <v>84</v>
      </c>
      <c r="C37" s="198" t="s">
        <v>68</v>
      </c>
      <c r="D37" s="199">
        <v>29600000</v>
      </c>
      <c r="E37" s="199">
        <v>29600000</v>
      </c>
      <c r="F37" s="199">
        <v>29600000</v>
      </c>
      <c r="G37" s="199">
        <v>29600000</v>
      </c>
      <c r="H37" s="199">
        <v>29600000</v>
      </c>
      <c r="I37" s="199">
        <v>29600000</v>
      </c>
      <c r="J37" s="199">
        <v>29600000</v>
      </c>
      <c r="K37" s="199">
        <v>29600000</v>
      </c>
      <c r="L37" s="199">
        <v>29600000</v>
      </c>
      <c r="M37" s="199">
        <v>29600000</v>
      </c>
    </row>
    <row r="38" spans="1:13" ht="15" hidden="1" customHeight="1" x14ac:dyDescent="0.35">
      <c r="A38" s="255"/>
      <c r="B38" s="255"/>
      <c r="C38" s="198" t="s">
        <v>69</v>
      </c>
      <c r="D38" s="200">
        <v>0</v>
      </c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</row>
    <row r="39" spans="1:13" ht="15" hidden="1" customHeight="1" x14ac:dyDescent="0.35">
      <c r="A39" s="255"/>
      <c r="B39" s="255"/>
      <c r="C39" s="198" t="s">
        <v>70</v>
      </c>
      <c r="D39" s="200">
        <v>0</v>
      </c>
      <c r="E39" s="200">
        <v>0</v>
      </c>
      <c r="F39" s="200">
        <v>0</v>
      </c>
      <c r="G39" s="200">
        <v>0</v>
      </c>
      <c r="H39" s="200">
        <v>0</v>
      </c>
      <c r="I39" s="200">
        <v>0</v>
      </c>
      <c r="J39" s="200">
        <v>0</v>
      </c>
      <c r="K39" s="200">
        <v>0</v>
      </c>
      <c r="L39" s="200">
        <v>0</v>
      </c>
      <c r="M39" s="200">
        <v>0</v>
      </c>
    </row>
    <row r="40" spans="1:13" ht="26.25" hidden="1" customHeight="1" x14ac:dyDescent="0.35">
      <c r="A40" s="255"/>
      <c r="B40" s="255"/>
      <c r="C40" s="201" t="s">
        <v>71</v>
      </c>
      <c r="D40" s="202">
        <v>29600000</v>
      </c>
      <c r="E40" s="202">
        <v>29600000</v>
      </c>
      <c r="F40" s="202">
        <v>29600000</v>
      </c>
      <c r="G40" s="202">
        <v>29600000</v>
      </c>
      <c r="H40" s="202">
        <v>29600000</v>
      </c>
      <c r="I40" s="202">
        <v>29600000</v>
      </c>
      <c r="J40" s="202">
        <v>29600000</v>
      </c>
      <c r="K40" s="202">
        <v>29600000</v>
      </c>
      <c r="L40" s="202">
        <v>29600000</v>
      </c>
      <c r="M40" s="202">
        <v>29600000</v>
      </c>
    </row>
    <row r="41" spans="1:13" ht="15" hidden="1" customHeight="1" x14ac:dyDescent="0.35">
      <c r="A41" s="255"/>
      <c r="B41" s="255"/>
      <c r="C41" s="201" t="s">
        <v>72</v>
      </c>
      <c r="D41" s="203">
        <v>0</v>
      </c>
      <c r="E41" s="203">
        <v>0</v>
      </c>
      <c r="F41" s="203">
        <v>0</v>
      </c>
      <c r="G41" s="203">
        <v>0</v>
      </c>
      <c r="H41" s="203">
        <v>0</v>
      </c>
      <c r="I41" s="203">
        <v>0</v>
      </c>
      <c r="J41" s="203">
        <v>0</v>
      </c>
      <c r="K41" s="203">
        <v>0</v>
      </c>
      <c r="L41" s="203">
        <v>0</v>
      </c>
      <c r="M41" s="203">
        <v>0</v>
      </c>
    </row>
    <row r="42" spans="1:13" x14ac:dyDescent="0.35">
      <c r="A42" s="256"/>
      <c r="B42" s="256"/>
      <c r="C42" s="204" t="s">
        <v>73</v>
      </c>
      <c r="D42" s="205">
        <v>28289039</v>
      </c>
      <c r="E42" s="205">
        <v>28289039</v>
      </c>
      <c r="F42" s="205">
        <v>28289039</v>
      </c>
      <c r="G42" s="205">
        <v>28289039</v>
      </c>
      <c r="H42" s="205">
        <v>28289039</v>
      </c>
      <c r="I42" s="205">
        <v>28289039</v>
      </c>
      <c r="J42" s="205">
        <v>28289039</v>
      </c>
      <c r="K42" s="205">
        <v>28289039</v>
      </c>
      <c r="L42" s="205">
        <v>28289039</v>
      </c>
      <c r="M42" s="205">
        <v>28289039</v>
      </c>
    </row>
    <row r="43" spans="1:13" ht="15" hidden="1" customHeight="1" x14ac:dyDescent="0.35">
      <c r="A43" s="257"/>
      <c r="B43" s="257"/>
      <c r="C43" s="201" t="s">
        <v>74</v>
      </c>
      <c r="D43" s="202">
        <v>1310961</v>
      </c>
      <c r="E43" s="202">
        <v>1310961</v>
      </c>
      <c r="F43" s="202">
        <v>1310961</v>
      </c>
      <c r="G43" s="202">
        <v>1310961</v>
      </c>
      <c r="H43" s="202">
        <v>1310961</v>
      </c>
      <c r="I43" s="202">
        <v>1310961</v>
      </c>
      <c r="J43" s="202">
        <v>1310961</v>
      </c>
      <c r="K43" s="202">
        <v>1310961</v>
      </c>
      <c r="L43" s="202">
        <v>1310961</v>
      </c>
      <c r="M43" s="202">
        <v>1310961</v>
      </c>
    </row>
    <row r="44" spans="1:13" ht="15" hidden="1" customHeight="1" x14ac:dyDescent="0.35">
      <c r="A44" s="254" t="s">
        <v>85</v>
      </c>
      <c r="B44" s="254" t="s">
        <v>86</v>
      </c>
      <c r="C44" s="198" t="s">
        <v>68</v>
      </c>
      <c r="D44" s="199">
        <v>6570000</v>
      </c>
      <c r="E44" s="199">
        <v>6570000</v>
      </c>
      <c r="F44" s="199">
        <v>6570000</v>
      </c>
      <c r="G44" s="199">
        <v>6570000</v>
      </c>
      <c r="H44" s="199">
        <v>6570000</v>
      </c>
      <c r="I44" s="199">
        <v>6570000</v>
      </c>
      <c r="J44" s="199">
        <v>6570000</v>
      </c>
      <c r="K44" s="199">
        <v>6570000</v>
      </c>
      <c r="L44" s="199">
        <v>6570000</v>
      </c>
      <c r="M44" s="199">
        <v>6570000</v>
      </c>
    </row>
    <row r="45" spans="1:13" ht="15" hidden="1" customHeight="1" x14ac:dyDescent="0.35">
      <c r="A45" s="255"/>
      <c r="B45" s="255"/>
      <c r="C45" s="198" t="s">
        <v>69</v>
      </c>
      <c r="D45" s="200">
        <v>0</v>
      </c>
      <c r="E45" s="200">
        <v>0</v>
      </c>
      <c r="F45" s="200">
        <v>0</v>
      </c>
      <c r="G45" s="200">
        <v>0</v>
      </c>
      <c r="H45" s="200">
        <v>0</v>
      </c>
      <c r="I45" s="200">
        <v>0</v>
      </c>
      <c r="J45" s="200">
        <v>0</v>
      </c>
      <c r="K45" s="200">
        <v>0</v>
      </c>
      <c r="L45" s="200">
        <v>0</v>
      </c>
      <c r="M45" s="200">
        <v>0</v>
      </c>
    </row>
    <row r="46" spans="1:13" ht="15" hidden="1" customHeight="1" x14ac:dyDescent="0.35">
      <c r="A46" s="255"/>
      <c r="B46" s="255"/>
      <c r="C46" s="198" t="s">
        <v>70</v>
      </c>
      <c r="D46" s="200">
        <v>0</v>
      </c>
      <c r="E46" s="200">
        <v>0</v>
      </c>
      <c r="F46" s="200">
        <v>0</v>
      </c>
      <c r="G46" s="200">
        <v>0</v>
      </c>
      <c r="H46" s="200">
        <v>0</v>
      </c>
      <c r="I46" s="200">
        <v>0</v>
      </c>
      <c r="J46" s="200">
        <v>0</v>
      </c>
      <c r="K46" s="200">
        <v>0</v>
      </c>
      <c r="L46" s="200">
        <v>0</v>
      </c>
      <c r="M46" s="200">
        <v>0</v>
      </c>
    </row>
    <row r="47" spans="1:13" ht="26.25" hidden="1" customHeight="1" x14ac:dyDescent="0.35">
      <c r="A47" s="255"/>
      <c r="B47" s="255"/>
      <c r="C47" s="201" t="s">
        <v>71</v>
      </c>
      <c r="D47" s="202">
        <v>6570000</v>
      </c>
      <c r="E47" s="202">
        <v>6570000</v>
      </c>
      <c r="F47" s="202">
        <v>6570000</v>
      </c>
      <c r="G47" s="202">
        <v>6570000</v>
      </c>
      <c r="H47" s="202">
        <v>6570000</v>
      </c>
      <c r="I47" s="202">
        <v>6570000</v>
      </c>
      <c r="J47" s="202">
        <v>6570000</v>
      </c>
      <c r="K47" s="202">
        <v>6570000</v>
      </c>
      <c r="L47" s="202">
        <v>6570000</v>
      </c>
      <c r="M47" s="202">
        <v>6570000</v>
      </c>
    </row>
    <row r="48" spans="1:13" ht="15" hidden="1" customHeight="1" x14ac:dyDescent="0.35">
      <c r="A48" s="255"/>
      <c r="B48" s="255"/>
      <c r="C48" s="201" t="s">
        <v>72</v>
      </c>
      <c r="D48" s="203">
        <v>0</v>
      </c>
      <c r="E48" s="203">
        <v>0</v>
      </c>
      <c r="F48" s="203">
        <v>0</v>
      </c>
      <c r="G48" s="203">
        <v>0</v>
      </c>
      <c r="H48" s="203">
        <v>0</v>
      </c>
      <c r="I48" s="203">
        <v>0</v>
      </c>
      <c r="J48" s="203">
        <v>0</v>
      </c>
      <c r="K48" s="203">
        <v>0</v>
      </c>
      <c r="L48" s="203">
        <v>0</v>
      </c>
      <c r="M48" s="203">
        <v>0</v>
      </c>
    </row>
    <row r="49" spans="1:13" x14ac:dyDescent="0.35">
      <c r="A49" s="256"/>
      <c r="B49" s="256"/>
      <c r="C49" s="204" t="s">
        <v>73</v>
      </c>
      <c r="D49" s="205">
        <v>6570000</v>
      </c>
      <c r="E49" s="205">
        <v>6570000</v>
      </c>
      <c r="F49" s="205">
        <v>6570000</v>
      </c>
      <c r="G49" s="205">
        <v>6570000</v>
      </c>
      <c r="H49" s="205">
        <v>6570000</v>
      </c>
      <c r="I49" s="205">
        <v>6570000</v>
      </c>
      <c r="J49" s="205">
        <v>6570000</v>
      </c>
      <c r="K49" s="205">
        <v>6570000</v>
      </c>
      <c r="L49" s="205">
        <v>6570000</v>
      </c>
      <c r="M49" s="205">
        <v>6570000</v>
      </c>
    </row>
    <row r="50" spans="1:13" ht="15" hidden="1" customHeight="1" x14ac:dyDescent="0.35">
      <c r="A50" s="257"/>
      <c r="B50" s="257"/>
      <c r="C50" s="201" t="s">
        <v>74</v>
      </c>
      <c r="D50" s="203">
        <v>0</v>
      </c>
      <c r="E50" s="203">
        <v>0</v>
      </c>
      <c r="F50" s="203">
        <v>0</v>
      </c>
      <c r="G50" s="203">
        <v>0</v>
      </c>
      <c r="H50" s="203">
        <v>0</v>
      </c>
      <c r="I50" s="203">
        <v>0</v>
      </c>
      <c r="J50" s="203">
        <v>0</v>
      </c>
      <c r="K50" s="203">
        <v>0</v>
      </c>
      <c r="L50" s="203">
        <v>0</v>
      </c>
      <c r="M50" s="203">
        <v>0</v>
      </c>
    </row>
    <row r="51" spans="1:13" ht="15" hidden="1" customHeight="1" x14ac:dyDescent="0.35">
      <c r="A51" s="254" t="s">
        <v>87</v>
      </c>
      <c r="B51" s="254" t="s">
        <v>88</v>
      </c>
      <c r="C51" s="198" t="s">
        <v>68</v>
      </c>
      <c r="D51" s="199">
        <v>25952278</v>
      </c>
      <c r="E51" s="199">
        <v>25952278</v>
      </c>
      <c r="F51" s="199">
        <v>25952278</v>
      </c>
      <c r="G51" s="199">
        <v>25952278</v>
      </c>
      <c r="H51" s="199">
        <v>25952278</v>
      </c>
      <c r="I51" s="199">
        <v>25952278</v>
      </c>
      <c r="J51" s="199">
        <v>25952278</v>
      </c>
      <c r="K51" s="199">
        <v>25952278</v>
      </c>
      <c r="L51" s="199">
        <v>25952278</v>
      </c>
      <c r="M51" s="199">
        <v>25952278</v>
      </c>
    </row>
    <row r="52" spans="1:13" ht="15" hidden="1" customHeight="1" x14ac:dyDescent="0.35">
      <c r="A52" s="255"/>
      <c r="B52" s="255"/>
      <c r="C52" s="198" t="s">
        <v>69</v>
      </c>
      <c r="D52" s="200">
        <v>0</v>
      </c>
      <c r="E52" s="200">
        <v>0</v>
      </c>
      <c r="F52" s="200">
        <v>0</v>
      </c>
      <c r="G52" s="200">
        <v>0</v>
      </c>
      <c r="H52" s="200">
        <v>0</v>
      </c>
      <c r="I52" s="200">
        <v>0</v>
      </c>
      <c r="J52" s="200">
        <v>0</v>
      </c>
      <c r="K52" s="200">
        <v>0</v>
      </c>
      <c r="L52" s="200">
        <v>0</v>
      </c>
      <c r="M52" s="200">
        <v>0</v>
      </c>
    </row>
    <row r="53" spans="1:13" ht="15" hidden="1" customHeight="1" x14ac:dyDescent="0.35">
      <c r="A53" s="255"/>
      <c r="B53" s="255"/>
      <c r="C53" s="198" t="s">
        <v>70</v>
      </c>
      <c r="D53" s="200">
        <v>0</v>
      </c>
      <c r="E53" s="200">
        <v>0</v>
      </c>
      <c r="F53" s="200">
        <v>0</v>
      </c>
      <c r="G53" s="200">
        <v>0</v>
      </c>
      <c r="H53" s="200">
        <v>0</v>
      </c>
      <c r="I53" s="200">
        <v>0</v>
      </c>
      <c r="J53" s="200">
        <v>0</v>
      </c>
      <c r="K53" s="200">
        <v>0</v>
      </c>
      <c r="L53" s="200">
        <v>0</v>
      </c>
      <c r="M53" s="200">
        <v>0</v>
      </c>
    </row>
    <row r="54" spans="1:13" ht="26.25" hidden="1" customHeight="1" x14ac:dyDescent="0.35">
      <c r="A54" s="255"/>
      <c r="B54" s="255"/>
      <c r="C54" s="201" t="s">
        <v>71</v>
      </c>
      <c r="D54" s="202">
        <v>25952278</v>
      </c>
      <c r="E54" s="202">
        <v>25952278</v>
      </c>
      <c r="F54" s="202">
        <v>25952278</v>
      </c>
      <c r="G54" s="202">
        <v>25952278</v>
      </c>
      <c r="H54" s="202">
        <v>25952278</v>
      </c>
      <c r="I54" s="202">
        <v>25952278</v>
      </c>
      <c r="J54" s="202">
        <v>25952278</v>
      </c>
      <c r="K54" s="202">
        <v>25952278</v>
      </c>
      <c r="L54" s="202">
        <v>25952278</v>
      </c>
      <c r="M54" s="202">
        <v>25952278</v>
      </c>
    </row>
    <row r="55" spans="1:13" ht="15" hidden="1" customHeight="1" x14ac:dyDescent="0.35">
      <c r="A55" s="255"/>
      <c r="B55" s="255"/>
      <c r="C55" s="201" t="s">
        <v>72</v>
      </c>
      <c r="D55" s="203">
        <v>0</v>
      </c>
      <c r="E55" s="203">
        <v>0</v>
      </c>
      <c r="F55" s="203">
        <v>0</v>
      </c>
      <c r="G55" s="203">
        <v>0</v>
      </c>
      <c r="H55" s="203">
        <v>0</v>
      </c>
      <c r="I55" s="203">
        <v>0</v>
      </c>
      <c r="J55" s="203">
        <v>0</v>
      </c>
      <c r="K55" s="203">
        <v>0</v>
      </c>
      <c r="L55" s="203">
        <v>0</v>
      </c>
      <c r="M55" s="203">
        <v>0</v>
      </c>
    </row>
    <row r="56" spans="1:13" x14ac:dyDescent="0.35">
      <c r="A56" s="256"/>
      <c r="B56" s="256"/>
      <c r="C56" s="204" t="s">
        <v>73</v>
      </c>
      <c r="D56" s="205">
        <v>22701629</v>
      </c>
      <c r="E56" s="205">
        <v>22701629</v>
      </c>
      <c r="F56" s="205">
        <v>22701629</v>
      </c>
      <c r="G56" s="205">
        <v>22701629</v>
      </c>
      <c r="H56" s="205">
        <v>22701629</v>
      </c>
      <c r="I56" s="205">
        <v>22701629</v>
      </c>
      <c r="J56" s="205">
        <v>22701629</v>
      </c>
      <c r="K56" s="205">
        <v>22701629</v>
      </c>
      <c r="L56" s="205">
        <v>22701629</v>
      </c>
      <c r="M56" s="205">
        <v>22701629</v>
      </c>
    </row>
    <row r="57" spans="1:13" ht="15" hidden="1" customHeight="1" x14ac:dyDescent="0.35">
      <c r="A57" s="257"/>
      <c r="B57" s="257"/>
      <c r="C57" s="201" t="s">
        <v>74</v>
      </c>
      <c r="D57" s="202">
        <v>3250649</v>
      </c>
      <c r="E57" s="202">
        <v>3250649</v>
      </c>
      <c r="F57" s="202">
        <v>3250649</v>
      </c>
      <c r="G57" s="202">
        <v>3250649</v>
      </c>
      <c r="H57" s="202">
        <v>3250649</v>
      </c>
      <c r="I57" s="202">
        <v>3250649</v>
      </c>
      <c r="J57" s="202">
        <v>3250649</v>
      </c>
      <c r="K57" s="202">
        <v>3250649</v>
      </c>
      <c r="L57" s="202">
        <v>3250649</v>
      </c>
      <c r="M57" s="202">
        <v>3250649</v>
      </c>
    </row>
    <row r="58" spans="1:13" ht="15" hidden="1" customHeight="1" x14ac:dyDescent="0.35">
      <c r="A58" s="254" t="s">
        <v>89</v>
      </c>
      <c r="B58" s="254" t="s">
        <v>90</v>
      </c>
      <c r="C58" s="198" t="s">
        <v>68</v>
      </c>
      <c r="D58" s="199">
        <v>82680000</v>
      </c>
      <c r="E58" s="199">
        <v>82680000</v>
      </c>
      <c r="F58" s="199">
        <v>82680000</v>
      </c>
      <c r="G58" s="199">
        <v>82680000</v>
      </c>
      <c r="H58" s="199">
        <v>82680000</v>
      </c>
      <c r="I58" s="199">
        <v>82680000</v>
      </c>
      <c r="J58" s="199">
        <v>82680000</v>
      </c>
      <c r="K58" s="199">
        <v>82680000</v>
      </c>
      <c r="L58" s="199">
        <v>82680000</v>
      </c>
      <c r="M58" s="199">
        <v>82680000</v>
      </c>
    </row>
    <row r="59" spans="1:13" ht="15" hidden="1" customHeight="1" x14ac:dyDescent="0.35">
      <c r="A59" s="255"/>
      <c r="B59" s="255"/>
      <c r="C59" s="198" t="s">
        <v>69</v>
      </c>
      <c r="D59" s="200">
        <v>0</v>
      </c>
      <c r="E59" s="200">
        <v>0</v>
      </c>
      <c r="F59" s="200">
        <v>0</v>
      </c>
      <c r="G59" s="200">
        <v>0</v>
      </c>
      <c r="H59" s="200">
        <v>0</v>
      </c>
      <c r="I59" s="200">
        <v>0</v>
      </c>
      <c r="J59" s="200">
        <v>0</v>
      </c>
      <c r="K59" s="200">
        <v>0</v>
      </c>
      <c r="L59" s="200">
        <v>0</v>
      </c>
      <c r="M59" s="200">
        <v>0</v>
      </c>
    </row>
    <row r="60" spans="1:13" ht="15" hidden="1" customHeight="1" x14ac:dyDescent="0.35">
      <c r="A60" s="255"/>
      <c r="B60" s="255"/>
      <c r="C60" s="198" t="s">
        <v>70</v>
      </c>
      <c r="D60" s="200">
        <v>0</v>
      </c>
      <c r="E60" s="200">
        <v>0</v>
      </c>
      <c r="F60" s="200">
        <v>0</v>
      </c>
      <c r="G60" s="200">
        <v>0</v>
      </c>
      <c r="H60" s="200">
        <v>0</v>
      </c>
      <c r="I60" s="200">
        <v>0</v>
      </c>
      <c r="J60" s="200">
        <v>0</v>
      </c>
      <c r="K60" s="200">
        <v>0</v>
      </c>
      <c r="L60" s="200">
        <v>0</v>
      </c>
      <c r="M60" s="200">
        <v>0</v>
      </c>
    </row>
    <row r="61" spans="1:13" ht="26.25" hidden="1" customHeight="1" x14ac:dyDescent="0.35">
      <c r="A61" s="255"/>
      <c r="B61" s="255"/>
      <c r="C61" s="201" t="s">
        <v>71</v>
      </c>
      <c r="D61" s="202">
        <v>82680000</v>
      </c>
      <c r="E61" s="202">
        <v>82680000</v>
      </c>
      <c r="F61" s="202">
        <v>82680000</v>
      </c>
      <c r="G61" s="202">
        <v>82680000</v>
      </c>
      <c r="H61" s="202">
        <v>82680000</v>
      </c>
      <c r="I61" s="202">
        <v>82680000</v>
      </c>
      <c r="J61" s="202">
        <v>82680000</v>
      </c>
      <c r="K61" s="202">
        <v>82680000</v>
      </c>
      <c r="L61" s="202">
        <v>82680000</v>
      </c>
      <c r="M61" s="202">
        <v>82680000</v>
      </c>
    </row>
    <row r="62" spans="1:13" ht="15" hidden="1" customHeight="1" x14ac:dyDescent="0.35">
      <c r="A62" s="255"/>
      <c r="B62" s="255"/>
      <c r="C62" s="201" t="s">
        <v>72</v>
      </c>
      <c r="D62" s="203">
        <v>0</v>
      </c>
      <c r="E62" s="203">
        <v>0</v>
      </c>
      <c r="F62" s="203">
        <v>0</v>
      </c>
      <c r="G62" s="203">
        <v>0</v>
      </c>
      <c r="H62" s="203">
        <v>0</v>
      </c>
      <c r="I62" s="203">
        <v>0</v>
      </c>
      <c r="J62" s="203">
        <v>0</v>
      </c>
      <c r="K62" s="203">
        <v>0</v>
      </c>
      <c r="L62" s="203">
        <v>0</v>
      </c>
      <c r="M62" s="203">
        <v>0</v>
      </c>
    </row>
    <row r="63" spans="1:13" x14ac:dyDescent="0.35">
      <c r="A63" s="256"/>
      <c r="B63" s="256"/>
      <c r="C63" s="204" t="s">
        <v>73</v>
      </c>
      <c r="D63" s="205">
        <v>70423007</v>
      </c>
      <c r="E63" s="205">
        <v>36133092</v>
      </c>
      <c r="F63" s="205">
        <v>36133092</v>
      </c>
      <c r="G63" s="205">
        <v>36133092</v>
      </c>
      <c r="H63" s="205">
        <v>36133092</v>
      </c>
      <c r="I63" s="205">
        <v>36133092</v>
      </c>
      <c r="J63" s="205">
        <v>36133092</v>
      </c>
      <c r="K63" s="205">
        <v>36133092</v>
      </c>
      <c r="L63" s="205">
        <v>36133092</v>
      </c>
      <c r="M63" s="205">
        <v>36133092</v>
      </c>
    </row>
    <row r="64" spans="1:13" ht="15" hidden="1" customHeight="1" x14ac:dyDescent="0.35">
      <c r="A64" s="257"/>
      <c r="B64" s="257"/>
      <c r="C64" s="201" t="s">
        <v>74</v>
      </c>
      <c r="D64" s="202">
        <v>12256993</v>
      </c>
      <c r="E64" s="202">
        <v>46546908</v>
      </c>
      <c r="F64" s="202">
        <v>46546908</v>
      </c>
      <c r="G64" s="202">
        <v>46546908</v>
      </c>
      <c r="H64" s="202">
        <v>46546908</v>
      </c>
      <c r="I64" s="202">
        <v>46546908</v>
      </c>
      <c r="J64" s="202">
        <v>46546908</v>
      </c>
      <c r="K64" s="202">
        <v>46546908</v>
      </c>
      <c r="L64" s="202">
        <v>46546908</v>
      </c>
      <c r="M64" s="202">
        <v>46546908</v>
      </c>
    </row>
    <row r="65" spans="1:13" ht="15" hidden="1" customHeight="1" x14ac:dyDescent="0.35">
      <c r="A65" s="254" t="s">
        <v>91</v>
      </c>
      <c r="B65" s="254" t="s">
        <v>92</v>
      </c>
      <c r="C65" s="198" t="s">
        <v>68</v>
      </c>
      <c r="D65" s="199">
        <v>34960000</v>
      </c>
      <c r="E65" s="199">
        <v>34960000</v>
      </c>
      <c r="F65" s="199">
        <v>34960000</v>
      </c>
      <c r="G65" s="199">
        <v>34960000</v>
      </c>
      <c r="H65" s="199">
        <v>34960000</v>
      </c>
      <c r="I65" s="199">
        <v>34960000</v>
      </c>
      <c r="J65" s="199">
        <v>34960000</v>
      </c>
      <c r="K65" s="199">
        <v>34960000</v>
      </c>
      <c r="L65" s="199">
        <v>34960000</v>
      </c>
      <c r="M65" s="199">
        <v>34960000</v>
      </c>
    </row>
    <row r="66" spans="1:13" ht="15" hidden="1" customHeight="1" x14ac:dyDescent="0.35">
      <c r="A66" s="255"/>
      <c r="B66" s="255"/>
      <c r="C66" s="198" t="s">
        <v>69</v>
      </c>
      <c r="D66" s="200">
        <v>0</v>
      </c>
      <c r="E66" s="200">
        <v>0</v>
      </c>
      <c r="F66" s="200">
        <v>0</v>
      </c>
      <c r="G66" s="200">
        <v>0</v>
      </c>
      <c r="H66" s="200">
        <v>0</v>
      </c>
      <c r="I66" s="200">
        <v>0</v>
      </c>
      <c r="J66" s="200">
        <v>0</v>
      </c>
      <c r="K66" s="200">
        <v>0</v>
      </c>
      <c r="L66" s="200">
        <v>0</v>
      </c>
      <c r="M66" s="200">
        <v>0</v>
      </c>
    </row>
    <row r="67" spans="1:13" ht="15" hidden="1" customHeight="1" x14ac:dyDescent="0.35">
      <c r="A67" s="255"/>
      <c r="B67" s="255"/>
      <c r="C67" s="198" t="s">
        <v>70</v>
      </c>
      <c r="D67" s="200">
        <v>0</v>
      </c>
      <c r="E67" s="200">
        <v>0</v>
      </c>
      <c r="F67" s="200">
        <v>0</v>
      </c>
      <c r="G67" s="200">
        <v>0</v>
      </c>
      <c r="H67" s="200">
        <v>0</v>
      </c>
      <c r="I67" s="200">
        <v>0</v>
      </c>
      <c r="J67" s="200">
        <v>0</v>
      </c>
      <c r="K67" s="200">
        <v>0</v>
      </c>
      <c r="L67" s="200">
        <v>0</v>
      </c>
      <c r="M67" s="200">
        <v>0</v>
      </c>
    </row>
    <row r="68" spans="1:13" ht="26.25" hidden="1" customHeight="1" x14ac:dyDescent="0.35">
      <c r="A68" s="255"/>
      <c r="B68" s="255"/>
      <c r="C68" s="201" t="s">
        <v>71</v>
      </c>
      <c r="D68" s="202">
        <v>34960000</v>
      </c>
      <c r="E68" s="202">
        <v>34960000</v>
      </c>
      <c r="F68" s="202">
        <v>34960000</v>
      </c>
      <c r="G68" s="202">
        <v>34960000</v>
      </c>
      <c r="H68" s="202">
        <v>34960000</v>
      </c>
      <c r="I68" s="202">
        <v>34960000</v>
      </c>
      <c r="J68" s="202">
        <v>34960000</v>
      </c>
      <c r="K68" s="202">
        <v>34960000</v>
      </c>
      <c r="L68" s="202">
        <v>34960000</v>
      </c>
      <c r="M68" s="202">
        <v>34960000</v>
      </c>
    </row>
    <row r="69" spans="1:13" ht="15" hidden="1" customHeight="1" x14ac:dyDescent="0.35">
      <c r="A69" s="255"/>
      <c r="B69" s="255"/>
      <c r="C69" s="201" t="s">
        <v>72</v>
      </c>
      <c r="D69" s="203">
        <v>0</v>
      </c>
      <c r="E69" s="203">
        <v>0</v>
      </c>
      <c r="F69" s="203">
        <v>0</v>
      </c>
      <c r="G69" s="203">
        <v>0</v>
      </c>
      <c r="H69" s="203">
        <v>0</v>
      </c>
      <c r="I69" s="203">
        <v>0</v>
      </c>
      <c r="J69" s="203">
        <v>0</v>
      </c>
      <c r="K69" s="203">
        <v>0</v>
      </c>
      <c r="L69" s="203">
        <v>0</v>
      </c>
      <c r="M69" s="203">
        <v>0</v>
      </c>
    </row>
    <row r="70" spans="1:13" x14ac:dyDescent="0.35">
      <c r="A70" s="256"/>
      <c r="B70" s="256"/>
      <c r="C70" s="204" t="s">
        <v>73</v>
      </c>
      <c r="D70" s="205">
        <v>34527916</v>
      </c>
      <c r="E70" s="205">
        <v>34527916</v>
      </c>
      <c r="F70" s="205">
        <v>34527916</v>
      </c>
      <c r="G70" s="205">
        <v>34527916</v>
      </c>
      <c r="H70" s="205">
        <v>34527916</v>
      </c>
      <c r="I70" s="205">
        <v>34527916</v>
      </c>
      <c r="J70" s="205">
        <v>34527916</v>
      </c>
      <c r="K70" s="205">
        <v>34527916</v>
      </c>
      <c r="L70" s="205">
        <v>34527916</v>
      </c>
      <c r="M70" s="205">
        <v>34527916</v>
      </c>
    </row>
    <row r="71" spans="1:13" ht="15" hidden="1" customHeight="1" x14ac:dyDescent="0.35">
      <c r="A71" s="257"/>
      <c r="B71" s="257"/>
      <c r="C71" s="201" t="s">
        <v>74</v>
      </c>
      <c r="D71" s="202">
        <v>432084</v>
      </c>
      <c r="E71" s="202">
        <v>432084</v>
      </c>
      <c r="F71" s="202">
        <v>432084</v>
      </c>
      <c r="G71" s="202">
        <v>432084</v>
      </c>
      <c r="H71" s="202">
        <v>432084</v>
      </c>
      <c r="I71" s="202">
        <v>432084</v>
      </c>
      <c r="J71" s="202">
        <v>432084</v>
      </c>
      <c r="K71" s="202">
        <v>432084</v>
      </c>
      <c r="L71" s="202">
        <v>432084</v>
      </c>
      <c r="M71" s="202">
        <v>432084</v>
      </c>
    </row>
    <row r="72" spans="1:13" ht="15" hidden="1" customHeight="1" x14ac:dyDescent="0.35">
      <c r="A72" s="254" t="s">
        <v>93</v>
      </c>
      <c r="B72" s="254" t="s">
        <v>94</v>
      </c>
      <c r="C72" s="198" t="s">
        <v>68</v>
      </c>
      <c r="D72" s="199">
        <v>15430000</v>
      </c>
      <c r="E72" s="199">
        <v>15430000</v>
      </c>
      <c r="F72" s="199">
        <v>15430000</v>
      </c>
      <c r="G72" s="199">
        <v>15430000</v>
      </c>
      <c r="H72" s="199">
        <v>15430000</v>
      </c>
      <c r="I72" s="199">
        <v>15430000</v>
      </c>
      <c r="J72" s="199">
        <v>15430000</v>
      </c>
      <c r="K72" s="199">
        <v>15430000</v>
      </c>
      <c r="L72" s="199">
        <v>15430000</v>
      </c>
      <c r="M72" s="199">
        <v>15430000</v>
      </c>
    </row>
    <row r="73" spans="1:13" ht="15" hidden="1" customHeight="1" x14ac:dyDescent="0.35">
      <c r="A73" s="255"/>
      <c r="B73" s="255"/>
      <c r="C73" s="198" t="s">
        <v>69</v>
      </c>
      <c r="D73" s="200">
        <v>0</v>
      </c>
      <c r="E73" s="200">
        <v>0</v>
      </c>
      <c r="F73" s="200">
        <v>0</v>
      </c>
      <c r="G73" s="200">
        <v>0</v>
      </c>
      <c r="H73" s="200">
        <v>0</v>
      </c>
      <c r="I73" s="200">
        <v>0</v>
      </c>
      <c r="J73" s="200">
        <v>0</v>
      </c>
      <c r="K73" s="200">
        <v>0</v>
      </c>
      <c r="L73" s="200">
        <v>0</v>
      </c>
      <c r="M73" s="200">
        <v>0</v>
      </c>
    </row>
    <row r="74" spans="1:13" ht="15" hidden="1" customHeight="1" x14ac:dyDescent="0.35">
      <c r="A74" s="255"/>
      <c r="B74" s="255"/>
      <c r="C74" s="198" t="s">
        <v>70</v>
      </c>
      <c r="D74" s="200">
        <v>0</v>
      </c>
      <c r="E74" s="200">
        <v>0</v>
      </c>
      <c r="F74" s="200">
        <v>0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200">
        <v>0</v>
      </c>
    </row>
    <row r="75" spans="1:13" ht="26.25" hidden="1" customHeight="1" x14ac:dyDescent="0.35">
      <c r="A75" s="255"/>
      <c r="B75" s="255"/>
      <c r="C75" s="201" t="s">
        <v>71</v>
      </c>
      <c r="D75" s="202">
        <v>15430000</v>
      </c>
      <c r="E75" s="202">
        <v>15430000</v>
      </c>
      <c r="F75" s="202">
        <v>15430000</v>
      </c>
      <c r="G75" s="202">
        <v>15430000</v>
      </c>
      <c r="H75" s="202">
        <v>15430000</v>
      </c>
      <c r="I75" s="202">
        <v>15430000</v>
      </c>
      <c r="J75" s="202">
        <v>15430000</v>
      </c>
      <c r="K75" s="202">
        <v>15430000</v>
      </c>
      <c r="L75" s="202">
        <v>15430000</v>
      </c>
      <c r="M75" s="202">
        <v>15430000</v>
      </c>
    </row>
    <row r="76" spans="1:13" ht="15" hidden="1" customHeight="1" x14ac:dyDescent="0.35">
      <c r="A76" s="255"/>
      <c r="B76" s="255"/>
      <c r="C76" s="201" t="s">
        <v>72</v>
      </c>
      <c r="D76" s="203">
        <v>0</v>
      </c>
      <c r="E76" s="203">
        <v>0</v>
      </c>
      <c r="F76" s="203">
        <v>0</v>
      </c>
      <c r="G76" s="203">
        <v>0</v>
      </c>
      <c r="H76" s="203">
        <v>0</v>
      </c>
      <c r="I76" s="203">
        <v>0</v>
      </c>
      <c r="J76" s="203">
        <v>0</v>
      </c>
      <c r="K76" s="203">
        <v>0</v>
      </c>
      <c r="L76" s="203">
        <v>0</v>
      </c>
      <c r="M76" s="203">
        <v>0</v>
      </c>
    </row>
    <row r="77" spans="1:13" x14ac:dyDescent="0.35">
      <c r="A77" s="256"/>
      <c r="B77" s="256"/>
      <c r="C77" s="204" t="s">
        <v>73</v>
      </c>
      <c r="D77" s="205">
        <v>14722963</v>
      </c>
      <c r="E77" s="205">
        <v>14722963</v>
      </c>
      <c r="F77" s="205">
        <v>14722963</v>
      </c>
      <c r="G77" s="205">
        <v>14722963</v>
      </c>
      <c r="H77" s="205">
        <v>14722963</v>
      </c>
      <c r="I77" s="205">
        <v>14722963</v>
      </c>
      <c r="J77" s="205">
        <v>14722963</v>
      </c>
      <c r="K77" s="205">
        <v>14722963</v>
      </c>
      <c r="L77" s="205">
        <v>14722963</v>
      </c>
      <c r="M77" s="205">
        <v>14722963</v>
      </c>
    </row>
    <row r="78" spans="1:13" ht="15" hidden="1" customHeight="1" x14ac:dyDescent="0.35">
      <c r="A78" s="257"/>
      <c r="B78" s="257"/>
      <c r="C78" s="201" t="s">
        <v>74</v>
      </c>
      <c r="D78" s="202">
        <v>707037</v>
      </c>
      <c r="E78" s="202">
        <v>707037</v>
      </c>
      <c r="F78" s="202">
        <v>707037</v>
      </c>
      <c r="G78" s="202">
        <v>707037</v>
      </c>
      <c r="H78" s="202">
        <v>707037</v>
      </c>
      <c r="I78" s="202">
        <v>707037</v>
      </c>
      <c r="J78" s="202">
        <v>707037</v>
      </c>
      <c r="K78" s="202">
        <v>707037</v>
      </c>
      <c r="L78" s="202">
        <v>707037</v>
      </c>
      <c r="M78" s="202">
        <v>707037</v>
      </c>
    </row>
    <row r="79" spans="1:13" ht="15" hidden="1" customHeight="1" x14ac:dyDescent="0.35">
      <c r="A79" s="254" t="s">
        <v>95</v>
      </c>
      <c r="B79" s="254" t="s">
        <v>96</v>
      </c>
      <c r="C79" s="198" t="s">
        <v>68</v>
      </c>
      <c r="D79" s="199">
        <v>2900748</v>
      </c>
      <c r="E79" s="199">
        <v>2900748</v>
      </c>
      <c r="F79" s="199">
        <v>2900748</v>
      </c>
      <c r="G79" s="199">
        <v>2900748</v>
      </c>
      <c r="H79" s="199">
        <v>2900748</v>
      </c>
      <c r="I79" s="199">
        <v>2900748</v>
      </c>
      <c r="J79" s="199">
        <v>2900748</v>
      </c>
      <c r="K79" s="199">
        <v>2900748</v>
      </c>
      <c r="L79" s="199">
        <v>2900748</v>
      </c>
      <c r="M79" s="199">
        <v>2900748</v>
      </c>
    </row>
    <row r="80" spans="1:13" ht="15" hidden="1" customHeight="1" x14ac:dyDescent="0.35">
      <c r="A80" s="255"/>
      <c r="B80" s="255"/>
      <c r="C80" s="198" t="s">
        <v>69</v>
      </c>
      <c r="D80" s="200">
        <v>0</v>
      </c>
      <c r="E80" s="200">
        <v>0</v>
      </c>
      <c r="F80" s="200">
        <v>0</v>
      </c>
      <c r="G80" s="200">
        <v>0</v>
      </c>
      <c r="H80" s="200">
        <v>0</v>
      </c>
      <c r="I80" s="200">
        <v>0</v>
      </c>
      <c r="J80" s="200">
        <v>0</v>
      </c>
      <c r="K80" s="200">
        <v>0</v>
      </c>
      <c r="L80" s="200">
        <v>0</v>
      </c>
      <c r="M80" s="200">
        <v>0</v>
      </c>
    </row>
    <row r="81" spans="1:13" ht="15" hidden="1" customHeight="1" x14ac:dyDescent="0.35">
      <c r="A81" s="255"/>
      <c r="B81" s="255"/>
      <c r="C81" s="198" t="s">
        <v>70</v>
      </c>
      <c r="D81" s="200">
        <v>0</v>
      </c>
      <c r="E81" s="200">
        <v>0</v>
      </c>
      <c r="F81" s="200">
        <v>0</v>
      </c>
      <c r="G81" s="200">
        <v>0</v>
      </c>
      <c r="H81" s="200">
        <v>0</v>
      </c>
      <c r="I81" s="200">
        <v>0</v>
      </c>
      <c r="J81" s="200">
        <v>0</v>
      </c>
      <c r="K81" s="200">
        <v>0</v>
      </c>
      <c r="L81" s="200">
        <v>0</v>
      </c>
      <c r="M81" s="200">
        <v>0</v>
      </c>
    </row>
    <row r="82" spans="1:13" ht="26.25" hidden="1" customHeight="1" x14ac:dyDescent="0.35">
      <c r="A82" s="255"/>
      <c r="B82" s="255"/>
      <c r="C82" s="201" t="s">
        <v>71</v>
      </c>
      <c r="D82" s="202">
        <v>2900748</v>
      </c>
      <c r="E82" s="202">
        <v>2900748</v>
      </c>
      <c r="F82" s="202">
        <v>2900748</v>
      </c>
      <c r="G82" s="202">
        <v>2900748</v>
      </c>
      <c r="H82" s="202">
        <v>2900748</v>
      </c>
      <c r="I82" s="202">
        <v>2900748</v>
      </c>
      <c r="J82" s="202">
        <v>2900748</v>
      </c>
      <c r="K82" s="202">
        <v>2900748</v>
      </c>
      <c r="L82" s="202">
        <v>2900748</v>
      </c>
      <c r="M82" s="202">
        <v>2900748</v>
      </c>
    </row>
    <row r="83" spans="1:13" ht="15" hidden="1" customHeight="1" x14ac:dyDescent="0.35">
      <c r="A83" s="255"/>
      <c r="B83" s="255"/>
      <c r="C83" s="201" t="s">
        <v>72</v>
      </c>
      <c r="D83" s="203">
        <v>0</v>
      </c>
      <c r="E83" s="203">
        <v>0</v>
      </c>
      <c r="F83" s="203">
        <v>0</v>
      </c>
      <c r="G83" s="203">
        <v>0</v>
      </c>
      <c r="H83" s="203">
        <v>0</v>
      </c>
      <c r="I83" s="203">
        <v>0</v>
      </c>
      <c r="J83" s="203">
        <v>0</v>
      </c>
      <c r="K83" s="203">
        <v>0</v>
      </c>
      <c r="L83" s="203">
        <v>0</v>
      </c>
      <c r="M83" s="203">
        <v>0</v>
      </c>
    </row>
    <row r="84" spans="1:13" x14ac:dyDescent="0.35">
      <c r="A84" s="256"/>
      <c r="B84" s="256"/>
      <c r="C84" s="204" t="s">
        <v>73</v>
      </c>
      <c r="D84" s="205">
        <v>2900748</v>
      </c>
      <c r="E84" s="205">
        <v>2900748</v>
      </c>
      <c r="F84" s="205">
        <v>2900748</v>
      </c>
      <c r="G84" s="205">
        <v>2900748</v>
      </c>
      <c r="H84" s="205">
        <v>2900748</v>
      </c>
      <c r="I84" s="205">
        <v>2900748</v>
      </c>
      <c r="J84" s="205">
        <v>2900748</v>
      </c>
      <c r="K84" s="205">
        <v>2900748</v>
      </c>
      <c r="L84" s="205">
        <v>2900748</v>
      </c>
      <c r="M84" s="205">
        <v>2900748</v>
      </c>
    </row>
    <row r="85" spans="1:13" ht="15" hidden="1" customHeight="1" x14ac:dyDescent="0.35">
      <c r="A85" s="257"/>
      <c r="B85" s="257"/>
      <c r="C85" s="201" t="s">
        <v>74</v>
      </c>
      <c r="D85" s="203">
        <v>0</v>
      </c>
      <c r="E85" s="203">
        <v>0</v>
      </c>
      <c r="F85" s="203">
        <v>0</v>
      </c>
      <c r="G85" s="203">
        <v>0</v>
      </c>
      <c r="H85" s="203">
        <v>0</v>
      </c>
      <c r="I85" s="203">
        <v>0</v>
      </c>
      <c r="J85" s="203">
        <v>0</v>
      </c>
      <c r="K85" s="203">
        <v>0</v>
      </c>
      <c r="L85" s="203">
        <v>0</v>
      </c>
      <c r="M85" s="203">
        <v>0</v>
      </c>
    </row>
    <row r="86" spans="1:13" ht="15" hidden="1" customHeight="1" x14ac:dyDescent="0.35">
      <c r="A86" s="254" t="s">
        <v>97</v>
      </c>
      <c r="B86" s="254" t="s">
        <v>98</v>
      </c>
      <c r="C86" s="198" t="s">
        <v>68</v>
      </c>
      <c r="D86" s="199">
        <v>50300000</v>
      </c>
      <c r="E86" s="199">
        <v>50300000</v>
      </c>
      <c r="F86" s="199">
        <v>50300000</v>
      </c>
      <c r="G86" s="199">
        <v>50300000</v>
      </c>
      <c r="H86" s="199">
        <v>50300000</v>
      </c>
      <c r="I86" s="199">
        <v>50300000</v>
      </c>
      <c r="J86" s="199">
        <v>50300000</v>
      </c>
      <c r="K86" s="199">
        <v>50300000</v>
      </c>
      <c r="L86" s="199">
        <v>50300000</v>
      </c>
      <c r="M86" s="199">
        <v>50300000</v>
      </c>
    </row>
    <row r="87" spans="1:13" ht="15" hidden="1" customHeight="1" x14ac:dyDescent="0.35">
      <c r="A87" s="255"/>
      <c r="B87" s="255"/>
      <c r="C87" s="198" t="s">
        <v>69</v>
      </c>
      <c r="D87" s="200">
        <v>0</v>
      </c>
      <c r="E87" s="200">
        <v>0</v>
      </c>
      <c r="F87" s="200">
        <v>0</v>
      </c>
      <c r="G87" s="200">
        <v>0</v>
      </c>
      <c r="H87" s="200">
        <v>0</v>
      </c>
      <c r="I87" s="200">
        <v>0</v>
      </c>
      <c r="J87" s="200">
        <v>0</v>
      </c>
      <c r="K87" s="200">
        <v>0</v>
      </c>
      <c r="L87" s="200">
        <v>0</v>
      </c>
      <c r="M87" s="200">
        <v>0</v>
      </c>
    </row>
    <row r="88" spans="1:13" ht="15" hidden="1" customHeight="1" x14ac:dyDescent="0.35">
      <c r="A88" s="255"/>
      <c r="B88" s="255"/>
      <c r="C88" s="198" t="s">
        <v>70</v>
      </c>
      <c r="D88" s="200">
        <v>0</v>
      </c>
      <c r="E88" s="200">
        <v>0</v>
      </c>
      <c r="F88" s="200">
        <v>0</v>
      </c>
      <c r="G88" s="200">
        <v>0</v>
      </c>
      <c r="H88" s="200">
        <v>0</v>
      </c>
      <c r="I88" s="200">
        <v>0</v>
      </c>
      <c r="J88" s="200">
        <v>0</v>
      </c>
      <c r="K88" s="200">
        <v>0</v>
      </c>
      <c r="L88" s="200">
        <v>0</v>
      </c>
      <c r="M88" s="200">
        <v>0</v>
      </c>
    </row>
    <row r="89" spans="1:13" ht="26.25" hidden="1" customHeight="1" x14ac:dyDescent="0.35">
      <c r="A89" s="255"/>
      <c r="B89" s="255"/>
      <c r="C89" s="201" t="s">
        <v>71</v>
      </c>
      <c r="D89" s="202">
        <v>50300000</v>
      </c>
      <c r="E89" s="202">
        <v>50300000</v>
      </c>
      <c r="F89" s="202">
        <v>50300000</v>
      </c>
      <c r="G89" s="202">
        <v>50300000</v>
      </c>
      <c r="H89" s="202">
        <v>50300000</v>
      </c>
      <c r="I89" s="202">
        <v>50300000</v>
      </c>
      <c r="J89" s="202">
        <v>50300000</v>
      </c>
      <c r="K89" s="202">
        <v>50300000</v>
      </c>
      <c r="L89" s="202">
        <v>50300000</v>
      </c>
      <c r="M89" s="202">
        <v>50300000</v>
      </c>
    </row>
    <row r="90" spans="1:13" ht="15" hidden="1" customHeight="1" x14ac:dyDescent="0.35">
      <c r="A90" s="255"/>
      <c r="B90" s="255"/>
      <c r="C90" s="201" t="s">
        <v>72</v>
      </c>
      <c r="D90" s="203">
        <v>0</v>
      </c>
      <c r="E90" s="203">
        <v>0</v>
      </c>
      <c r="F90" s="203">
        <v>0</v>
      </c>
      <c r="G90" s="203">
        <v>0</v>
      </c>
      <c r="H90" s="203">
        <v>0</v>
      </c>
      <c r="I90" s="203">
        <v>0</v>
      </c>
      <c r="J90" s="203">
        <v>0</v>
      </c>
      <c r="K90" s="203">
        <v>0</v>
      </c>
      <c r="L90" s="203">
        <v>0</v>
      </c>
      <c r="M90" s="203">
        <v>0</v>
      </c>
    </row>
    <row r="91" spans="1:13" x14ac:dyDescent="0.35">
      <c r="A91" s="256"/>
      <c r="B91" s="256"/>
      <c r="C91" s="204" t="s">
        <v>73</v>
      </c>
      <c r="D91" s="205">
        <v>47668504</v>
      </c>
      <c r="E91" s="205">
        <v>47668504</v>
      </c>
      <c r="F91" s="205">
        <v>47668504</v>
      </c>
      <c r="G91" s="205">
        <v>47668504</v>
      </c>
      <c r="H91" s="205">
        <v>47668504</v>
      </c>
      <c r="I91" s="205">
        <v>47668504</v>
      </c>
      <c r="J91" s="205">
        <v>47668504</v>
      </c>
      <c r="K91" s="205">
        <v>47668504</v>
      </c>
      <c r="L91" s="205">
        <v>47668504</v>
      </c>
      <c r="M91" s="205">
        <v>47668504</v>
      </c>
    </row>
    <row r="92" spans="1:13" ht="15" hidden="1" customHeight="1" x14ac:dyDescent="0.35">
      <c r="A92" s="257"/>
      <c r="B92" s="257"/>
      <c r="C92" s="201" t="s">
        <v>74</v>
      </c>
      <c r="D92" s="202">
        <v>2631496</v>
      </c>
      <c r="E92" s="202">
        <v>2631496</v>
      </c>
      <c r="F92" s="202">
        <v>2631496</v>
      </c>
      <c r="G92" s="202">
        <v>2631496</v>
      </c>
      <c r="H92" s="202">
        <v>2631496</v>
      </c>
      <c r="I92" s="202">
        <v>2631496</v>
      </c>
      <c r="J92" s="202">
        <v>2631496</v>
      </c>
      <c r="K92" s="202">
        <v>2631496</v>
      </c>
      <c r="L92" s="202">
        <v>2631496</v>
      </c>
      <c r="M92" s="202">
        <v>2631496</v>
      </c>
    </row>
    <row r="93" spans="1:13" ht="15" hidden="1" customHeight="1" x14ac:dyDescent="0.35">
      <c r="A93" s="254" t="s">
        <v>99</v>
      </c>
      <c r="B93" s="254" t="s">
        <v>100</v>
      </c>
      <c r="C93" s="198" t="s">
        <v>68</v>
      </c>
      <c r="D93" s="199">
        <v>57560000</v>
      </c>
      <c r="E93" s="199">
        <v>57560000</v>
      </c>
      <c r="F93" s="199">
        <v>57560000</v>
      </c>
      <c r="G93" s="199">
        <v>57560000</v>
      </c>
      <c r="H93" s="199">
        <v>57560000</v>
      </c>
      <c r="I93" s="199">
        <v>57560000</v>
      </c>
      <c r="J93" s="199">
        <v>57560000</v>
      </c>
      <c r="K93" s="199">
        <v>57560000</v>
      </c>
      <c r="L93" s="199">
        <v>57560000</v>
      </c>
      <c r="M93" s="199">
        <v>57560000</v>
      </c>
    </row>
    <row r="94" spans="1:13" ht="15" hidden="1" customHeight="1" x14ac:dyDescent="0.35">
      <c r="A94" s="255"/>
      <c r="B94" s="255"/>
      <c r="C94" s="198" t="s">
        <v>69</v>
      </c>
      <c r="D94" s="200">
        <v>0</v>
      </c>
      <c r="E94" s="200">
        <v>0</v>
      </c>
      <c r="F94" s="200">
        <v>0</v>
      </c>
      <c r="G94" s="200">
        <v>0</v>
      </c>
      <c r="H94" s="200">
        <v>0</v>
      </c>
      <c r="I94" s="200">
        <v>0</v>
      </c>
      <c r="J94" s="200">
        <v>0</v>
      </c>
      <c r="K94" s="200">
        <v>0</v>
      </c>
      <c r="L94" s="200">
        <v>0</v>
      </c>
      <c r="M94" s="200">
        <v>0</v>
      </c>
    </row>
    <row r="95" spans="1:13" ht="15" hidden="1" customHeight="1" x14ac:dyDescent="0.35">
      <c r="A95" s="255"/>
      <c r="B95" s="255"/>
      <c r="C95" s="198" t="s">
        <v>70</v>
      </c>
      <c r="D95" s="200">
        <v>0</v>
      </c>
      <c r="E95" s="200">
        <v>0</v>
      </c>
      <c r="F95" s="200">
        <v>0</v>
      </c>
      <c r="G95" s="200">
        <v>0</v>
      </c>
      <c r="H95" s="200">
        <v>0</v>
      </c>
      <c r="I95" s="200">
        <v>0</v>
      </c>
      <c r="J95" s="200">
        <v>0</v>
      </c>
      <c r="K95" s="200">
        <v>0</v>
      </c>
      <c r="L95" s="200">
        <v>0</v>
      </c>
      <c r="M95" s="200">
        <v>0</v>
      </c>
    </row>
    <row r="96" spans="1:13" ht="26.25" hidden="1" customHeight="1" x14ac:dyDescent="0.35">
      <c r="A96" s="255"/>
      <c r="B96" s="255"/>
      <c r="C96" s="201" t="s">
        <v>71</v>
      </c>
      <c r="D96" s="202">
        <v>57560000</v>
      </c>
      <c r="E96" s="202">
        <v>57560000</v>
      </c>
      <c r="F96" s="202">
        <v>57560000</v>
      </c>
      <c r="G96" s="202">
        <v>57560000</v>
      </c>
      <c r="H96" s="202">
        <v>57560000</v>
      </c>
      <c r="I96" s="202">
        <v>57560000</v>
      </c>
      <c r="J96" s="202">
        <v>57560000</v>
      </c>
      <c r="K96" s="202">
        <v>57560000</v>
      </c>
      <c r="L96" s="202">
        <v>57560000</v>
      </c>
      <c r="M96" s="202">
        <v>57560000</v>
      </c>
    </row>
    <row r="97" spans="1:13" ht="15" hidden="1" customHeight="1" x14ac:dyDescent="0.35">
      <c r="A97" s="255"/>
      <c r="B97" s="255"/>
      <c r="C97" s="201" t="s">
        <v>72</v>
      </c>
      <c r="D97" s="203">
        <v>0</v>
      </c>
      <c r="E97" s="203">
        <v>0</v>
      </c>
      <c r="F97" s="203">
        <v>0</v>
      </c>
      <c r="G97" s="203">
        <v>0</v>
      </c>
      <c r="H97" s="203">
        <v>0</v>
      </c>
      <c r="I97" s="203">
        <v>0</v>
      </c>
      <c r="J97" s="203">
        <v>0</v>
      </c>
      <c r="K97" s="203">
        <v>0</v>
      </c>
      <c r="L97" s="203">
        <v>0</v>
      </c>
      <c r="M97" s="203">
        <v>0</v>
      </c>
    </row>
    <row r="98" spans="1:13" x14ac:dyDescent="0.35">
      <c r="A98" s="256"/>
      <c r="B98" s="256"/>
      <c r="C98" s="204" t="s">
        <v>73</v>
      </c>
      <c r="D98" s="205">
        <v>52025184</v>
      </c>
      <c r="E98" s="205">
        <v>52025184</v>
      </c>
      <c r="F98" s="205">
        <v>52025184</v>
      </c>
      <c r="G98" s="205">
        <v>52025184</v>
      </c>
      <c r="H98" s="205">
        <v>52025184</v>
      </c>
      <c r="I98" s="205">
        <v>52025184</v>
      </c>
      <c r="J98" s="205">
        <v>52025184</v>
      </c>
      <c r="K98" s="205">
        <v>52025184</v>
      </c>
      <c r="L98" s="205">
        <v>52025184</v>
      </c>
      <c r="M98" s="205">
        <v>52025184</v>
      </c>
    </row>
    <row r="99" spans="1:13" ht="15" hidden="1" customHeight="1" x14ac:dyDescent="0.35">
      <c r="A99" s="257"/>
      <c r="B99" s="257"/>
      <c r="C99" s="201" t="s">
        <v>74</v>
      </c>
      <c r="D99" s="202">
        <v>5534816</v>
      </c>
      <c r="E99" s="202">
        <v>5534816</v>
      </c>
      <c r="F99" s="202">
        <v>5534816</v>
      </c>
      <c r="G99" s="202">
        <v>5534816</v>
      </c>
      <c r="H99" s="202">
        <v>5534816</v>
      </c>
      <c r="I99" s="202">
        <v>5534816</v>
      </c>
      <c r="J99" s="202">
        <v>5534816</v>
      </c>
      <c r="K99" s="202">
        <v>5534816</v>
      </c>
      <c r="L99" s="202">
        <v>5534816</v>
      </c>
      <c r="M99" s="202">
        <v>5534816</v>
      </c>
    </row>
    <row r="100" spans="1:13" ht="15" hidden="1" customHeight="1" x14ac:dyDescent="0.35">
      <c r="A100" s="254" t="s">
        <v>101</v>
      </c>
      <c r="B100" s="254" t="s">
        <v>102</v>
      </c>
      <c r="C100" s="198" t="s">
        <v>68</v>
      </c>
      <c r="D100" s="199">
        <v>25794765</v>
      </c>
      <c r="E100" s="199">
        <v>25794765</v>
      </c>
      <c r="F100" s="199">
        <v>25794765</v>
      </c>
      <c r="G100" s="199">
        <v>25794765</v>
      </c>
      <c r="H100" s="199">
        <v>25794765</v>
      </c>
      <c r="I100" s="199">
        <v>25794765</v>
      </c>
      <c r="J100" s="199">
        <v>25794765</v>
      </c>
      <c r="K100" s="199">
        <v>25794765</v>
      </c>
      <c r="L100" s="199">
        <v>25794765</v>
      </c>
      <c r="M100" s="199">
        <v>25794765</v>
      </c>
    </row>
    <row r="101" spans="1:13" ht="15" hidden="1" customHeight="1" x14ac:dyDescent="0.35">
      <c r="A101" s="255"/>
      <c r="B101" s="255"/>
      <c r="C101" s="198" t="s">
        <v>69</v>
      </c>
      <c r="D101" s="200">
        <v>0</v>
      </c>
      <c r="E101" s="200">
        <v>0</v>
      </c>
      <c r="F101" s="200">
        <v>0</v>
      </c>
      <c r="G101" s="200">
        <v>0</v>
      </c>
      <c r="H101" s="200">
        <v>0</v>
      </c>
      <c r="I101" s="200">
        <v>0</v>
      </c>
      <c r="J101" s="200">
        <v>0</v>
      </c>
      <c r="K101" s="200">
        <v>0</v>
      </c>
      <c r="L101" s="200">
        <v>0</v>
      </c>
      <c r="M101" s="200">
        <v>0</v>
      </c>
    </row>
    <row r="102" spans="1:13" ht="15" hidden="1" customHeight="1" x14ac:dyDescent="0.35">
      <c r="A102" s="255"/>
      <c r="B102" s="255"/>
      <c r="C102" s="198" t="s">
        <v>70</v>
      </c>
      <c r="D102" s="200">
        <v>0</v>
      </c>
      <c r="E102" s="200">
        <v>0</v>
      </c>
      <c r="F102" s="200">
        <v>0</v>
      </c>
      <c r="G102" s="200">
        <v>0</v>
      </c>
      <c r="H102" s="200">
        <v>0</v>
      </c>
      <c r="I102" s="200">
        <v>0</v>
      </c>
      <c r="J102" s="200">
        <v>0</v>
      </c>
      <c r="K102" s="200">
        <v>0</v>
      </c>
      <c r="L102" s="200">
        <v>0</v>
      </c>
      <c r="M102" s="200">
        <v>0</v>
      </c>
    </row>
    <row r="103" spans="1:13" ht="26.25" hidden="1" customHeight="1" x14ac:dyDescent="0.35">
      <c r="A103" s="255"/>
      <c r="B103" s="255"/>
      <c r="C103" s="201" t="s">
        <v>71</v>
      </c>
      <c r="D103" s="202">
        <v>25794765</v>
      </c>
      <c r="E103" s="202">
        <v>25794765</v>
      </c>
      <c r="F103" s="202">
        <v>25794765</v>
      </c>
      <c r="G103" s="202">
        <v>25794765</v>
      </c>
      <c r="H103" s="202">
        <v>25794765</v>
      </c>
      <c r="I103" s="202">
        <v>25794765</v>
      </c>
      <c r="J103" s="202">
        <v>25794765</v>
      </c>
      <c r="K103" s="202">
        <v>25794765</v>
      </c>
      <c r="L103" s="202">
        <v>25794765</v>
      </c>
      <c r="M103" s="202">
        <v>25794765</v>
      </c>
    </row>
    <row r="104" spans="1:13" ht="15" hidden="1" customHeight="1" x14ac:dyDescent="0.35">
      <c r="A104" s="255"/>
      <c r="B104" s="255"/>
      <c r="C104" s="201" t="s">
        <v>72</v>
      </c>
      <c r="D104" s="203">
        <v>0</v>
      </c>
      <c r="E104" s="203">
        <v>0</v>
      </c>
      <c r="F104" s="203">
        <v>0</v>
      </c>
      <c r="G104" s="203">
        <v>0</v>
      </c>
      <c r="H104" s="203">
        <v>0</v>
      </c>
      <c r="I104" s="203">
        <v>0</v>
      </c>
      <c r="J104" s="203">
        <v>0</v>
      </c>
      <c r="K104" s="203">
        <v>0</v>
      </c>
      <c r="L104" s="203">
        <v>0</v>
      </c>
      <c r="M104" s="203">
        <v>0</v>
      </c>
    </row>
    <row r="105" spans="1:13" x14ac:dyDescent="0.35">
      <c r="A105" s="256"/>
      <c r="B105" s="256"/>
      <c r="C105" s="204" t="s">
        <v>73</v>
      </c>
      <c r="D105" s="205">
        <v>25368959</v>
      </c>
      <c r="E105" s="205">
        <v>25368959</v>
      </c>
      <c r="F105" s="205">
        <v>25368959</v>
      </c>
      <c r="G105" s="205">
        <v>25368959</v>
      </c>
      <c r="H105" s="205">
        <v>25368959</v>
      </c>
      <c r="I105" s="205">
        <v>25368959</v>
      </c>
      <c r="J105" s="205">
        <v>25368959</v>
      </c>
      <c r="K105" s="205">
        <v>25368959</v>
      </c>
      <c r="L105" s="205">
        <v>25368959</v>
      </c>
      <c r="M105" s="205">
        <v>25368959</v>
      </c>
    </row>
    <row r="106" spans="1:13" ht="15" hidden="1" customHeight="1" x14ac:dyDescent="0.35">
      <c r="A106" s="257"/>
      <c r="B106" s="257"/>
      <c r="C106" s="201" t="s">
        <v>74</v>
      </c>
      <c r="D106" s="202">
        <v>425806</v>
      </c>
      <c r="E106" s="202">
        <v>425806</v>
      </c>
      <c r="F106" s="202">
        <v>425806</v>
      </c>
      <c r="G106" s="202">
        <v>425806</v>
      </c>
      <c r="H106" s="202">
        <v>425806</v>
      </c>
      <c r="I106" s="202">
        <v>425806</v>
      </c>
      <c r="J106" s="202">
        <v>425806</v>
      </c>
      <c r="K106" s="202">
        <v>425806</v>
      </c>
      <c r="L106" s="202">
        <v>425806</v>
      </c>
      <c r="M106" s="202">
        <v>425806</v>
      </c>
    </row>
    <row r="107" spans="1:13" ht="15" hidden="1" customHeight="1" x14ac:dyDescent="0.35">
      <c r="A107" s="254" t="s">
        <v>103</v>
      </c>
      <c r="B107" s="254" t="s">
        <v>104</v>
      </c>
      <c r="C107" s="198" t="s">
        <v>68</v>
      </c>
      <c r="D107" s="199">
        <v>4530000</v>
      </c>
      <c r="E107" s="199">
        <v>4530000</v>
      </c>
      <c r="F107" s="199">
        <v>4530000</v>
      </c>
      <c r="G107" s="199">
        <v>4530000</v>
      </c>
      <c r="H107" s="199">
        <v>4530000</v>
      </c>
      <c r="I107" s="199">
        <v>4530000</v>
      </c>
      <c r="J107" s="199">
        <v>4530000</v>
      </c>
      <c r="K107" s="199">
        <v>4530000</v>
      </c>
      <c r="L107" s="199">
        <v>4530000</v>
      </c>
      <c r="M107" s="199">
        <v>4530000</v>
      </c>
    </row>
    <row r="108" spans="1:13" ht="15" hidden="1" customHeight="1" x14ac:dyDescent="0.35">
      <c r="A108" s="255"/>
      <c r="B108" s="255"/>
      <c r="C108" s="198" t="s">
        <v>69</v>
      </c>
      <c r="D108" s="200">
        <v>0</v>
      </c>
      <c r="E108" s="200">
        <v>0</v>
      </c>
      <c r="F108" s="200">
        <v>0</v>
      </c>
      <c r="G108" s="200">
        <v>0</v>
      </c>
      <c r="H108" s="200">
        <v>0</v>
      </c>
      <c r="I108" s="200">
        <v>0</v>
      </c>
      <c r="J108" s="200">
        <v>0</v>
      </c>
      <c r="K108" s="200">
        <v>0</v>
      </c>
      <c r="L108" s="200">
        <v>0</v>
      </c>
      <c r="M108" s="200">
        <v>0</v>
      </c>
    </row>
    <row r="109" spans="1:13" ht="15" hidden="1" customHeight="1" x14ac:dyDescent="0.35">
      <c r="A109" s="255"/>
      <c r="B109" s="255"/>
      <c r="C109" s="198" t="s">
        <v>70</v>
      </c>
      <c r="D109" s="200">
        <v>0</v>
      </c>
      <c r="E109" s="200">
        <v>0</v>
      </c>
      <c r="F109" s="200">
        <v>0</v>
      </c>
      <c r="G109" s="200">
        <v>0</v>
      </c>
      <c r="H109" s="200">
        <v>0</v>
      </c>
      <c r="I109" s="200">
        <v>0</v>
      </c>
      <c r="J109" s="200">
        <v>0</v>
      </c>
      <c r="K109" s="200">
        <v>0</v>
      </c>
      <c r="L109" s="200">
        <v>0</v>
      </c>
      <c r="M109" s="200">
        <v>0</v>
      </c>
    </row>
    <row r="110" spans="1:13" ht="26.25" hidden="1" customHeight="1" x14ac:dyDescent="0.35">
      <c r="A110" s="255"/>
      <c r="B110" s="255"/>
      <c r="C110" s="201" t="s">
        <v>71</v>
      </c>
      <c r="D110" s="202">
        <v>4530000</v>
      </c>
      <c r="E110" s="202">
        <v>4530000</v>
      </c>
      <c r="F110" s="202">
        <v>4530000</v>
      </c>
      <c r="G110" s="202">
        <v>4530000</v>
      </c>
      <c r="H110" s="202">
        <v>4530000</v>
      </c>
      <c r="I110" s="202">
        <v>4530000</v>
      </c>
      <c r="J110" s="202">
        <v>4530000</v>
      </c>
      <c r="K110" s="202">
        <v>4530000</v>
      </c>
      <c r="L110" s="202">
        <v>4530000</v>
      </c>
      <c r="M110" s="202">
        <v>4530000</v>
      </c>
    </row>
    <row r="111" spans="1:13" ht="15" hidden="1" customHeight="1" x14ac:dyDescent="0.35">
      <c r="A111" s="255"/>
      <c r="B111" s="255"/>
      <c r="C111" s="201" t="s">
        <v>72</v>
      </c>
      <c r="D111" s="203">
        <v>0</v>
      </c>
      <c r="E111" s="203">
        <v>0</v>
      </c>
      <c r="F111" s="203">
        <v>0</v>
      </c>
      <c r="G111" s="203">
        <v>0</v>
      </c>
      <c r="H111" s="203">
        <v>0</v>
      </c>
      <c r="I111" s="203">
        <v>0</v>
      </c>
      <c r="J111" s="203">
        <v>0</v>
      </c>
      <c r="K111" s="203">
        <v>0</v>
      </c>
      <c r="L111" s="203">
        <v>0</v>
      </c>
      <c r="M111" s="203">
        <v>0</v>
      </c>
    </row>
    <row r="112" spans="1:13" x14ac:dyDescent="0.35">
      <c r="A112" s="256"/>
      <c r="B112" s="256"/>
      <c r="C112" s="204" t="s">
        <v>73</v>
      </c>
      <c r="D112" s="205">
        <v>4153949</v>
      </c>
      <c r="E112" s="205">
        <v>4153949</v>
      </c>
      <c r="F112" s="205">
        <v>4153949</v>
      </c>
      <c r="G112" s="205">
        <v>4153949</v>
      </c>
      <c r="H112" s="205">
        <v>4153949</v>
      </c>
      <c r="I112" s="205">
        <v>4153949</v>
      </c>
      <c r="J112" s="205">
        <v>4153949</v>
      </c>
      <c r="K112" s="205">
        <v>4153949</v>
      </c>
      <c r="L112" s="205">
        <v>4153949</v>
      </c>
      <c r="M112" s="205">
        <v>4153949</v>
      </c>
    </row>
    <row r="113" spans="1:13" ht="15" hidden="1" customHeight="1" x14ac:dyDescent="0.35">
      <c r="A113" s="257"/>
      <c r="B113" s="257"/>
      <c r="C113" s="201" t="s">
        <v>74</v>
      </c>
      <c r="D113" s="202">
        <v>376051</v>
      </c>
      <c r="E113" s="202">
        <v>376051</v>
      </c>
      <c r="F113" s="202">
        <v>376051</v>
      </c>
      <c r="G113" s="202">
        <v>376051</v>
      </c>
      <c r="H113" s="202">
        <v>376051</v>
      </c>
      <c r="I113" s="202">
        <v>376051</v>
      </c>
      <c r="J113" s="202">
        <v>376051</v>
      </c>
      <c r="K113" s="202">
        <v>376051</v>
      </c>
      <c r="L113" s="202">
        <v>376051</v>
      </c>
      <c r="M113" s="202">
        <v>376051</v>
      </c>
    </row>
    <row r="114" spans="1:13" ht="15" hidden="1" customHeight="1" x14ac:dyDescent="0.35">
      <c r="A114" s="254" t="s">
        <v>105</v>
      </c>
      <c r="B114" s="254" t="s">
        <v>106</v>
      </c>
      <c r="C114" s="198" t="s">
        <v>68</v>
      </c>
      <c r="D114" s="199">
        <v>60740000</v>
      </c>
      <c r="E114" s="199">
        <v>60740000</v>
      </c>
      <c r="F114" s="199">
        <v>60740000</v>
      </c>
      <c r="G114" s="199">
        <v>60740000</v>
      </c>
      <c r="H114" s="199">
        <v>60740000</v>
      </c>
      <c r="I114" s="199">
        <v>60740000</v>
      </c>
      <c r="J114" s="199">
        <v>60740000</v>
      </c>
      <c r="K114" s="199">
        <v>60740000</v>
      </c>
      <c r="L114" s="199">
        <v>60740000</v>
      </c>
      <c r="M114" s="199">
        <v>60740000</v>
      </c>
    </row>
    <row r="115" spans="1:13" ht="15" hidden="1" customHeight="1" x14ac:dyDescent="0.35">
      <c r="A115" s="255"/>
      <c r="B115" s="255"/>
      <c r="C115" s="198" t="s">
        <v>69</v>
      </c>
      <c r="D115" s="200">
        <v>0</v>
      </c>
      <c r="E115" s="200">
        <v>0</v>
      </c>
      <c r="F115" s="200">
        <v>0</v>
      </c>
      <c r="G115" s="200">
        <v>0</v>
      </c>
      <c r="H115" s="200">
        <v>0</v>
      </c>
      <c r="I115" s="200">
        <v>0</v>
      </c>
      <c r="J115" s="200">
        <v>0</v>
      </c>
      <c r="K115" s="200">
        <v>0</v>
      </c>
      <c r="L115" s="200">
        <v>0</v>
      </c>
      <c r="M115" s="200">
        <v>0</v>
      </c>
    </row>
    <row r="116" spans="1:13" ht="15" hidden="1" customHeight="1" x14ac:dyDescent="0.35">
      <c r="A116" s="255"/>
      <c r="B116" s="255"/>
      <c r="C116" s="198" t="s">
        <v>70</v>
      </c>
      <c r="D116" s="200">
        <v>0</v>
      </c>
      <c r="E116" s="200">
        <v>0</v>
      </c>
      <c r="F116" s="200">
        <v>0</v>
      </c>
      <c r="G116" s="200">
        <v>0</v>
      </c>
      <c r="H116" s="200">
        <v>0</v>
      </c>
      <c r="I116" s="200">
        <v>0</v>
      </c>
      <c r="J116" s="200">
        <v>0</v>
      </c>
      <c r="K116" s="200">
        <v>0</v>
      </c>
      <c r="L116" s="200">
        <v>0</v>
      </c>
      <c r="M116" s="200">
        <v>0</v>
      </c>
    </row>
    <row r="117" spans="1:13" ht="26.25" hidden="1" customHeight="1" x14ac:dyDescent="0.35">
      <c r="A117" s="255"/>
      <c r="B117" s="255"/>
      <c r="C117" s="201" t="s">
        <v>71</v>
      </c>
      <c r="D117" s="202">
        <v>60740000</v>
      </c>
      <c r="E117" s="202">
        <v>60740000</v>
      </c>
      <c r="F117" s="202">
        <v>60740000</v>
      </c>
      <c r="G117" s="202">
        <v>60740000</v>
      </c>
      <c r="H117" s="202">
        <v>60740000</v>
      </c>
      <c r="I117" s="202">
        <v>60740000</v>
      </c>
      <c r="J117" s="202">
        <v>60740000</v>
      </c>
      <c r="K117" s="202">
        <v>60740000</v>
      </c>
      <c r="L117" s="202">
        <v>60740000</v>
      </c>
      <c r="M117" s="202">
        <v>60740000</v>
      </c>
    </row>
    <row r="118" spans="1:13" ht="15" hidden="1" customHeight="1" x14ac:dyDescent="0.35">
      <c r="A118" s="255"/>
      <c r="B118" s="255"/>
      <c r="C118" s="201" t="s">
        <v>72</v>
      </c>
      <c r="D118" s="203">
        <v>0</v>
      </c>
      <c r="E118" s="203">
        <v>0</v>
      </c>
      <c r="F118" s="203">
        <v>0</v>
      </c>
      <c r="G118" s="203">
        <v>0</v>
      </c>
      <c r="H118" s="203">
        <v>0</v>
      </c>
      <c r="I118" s="203">
        <v>0</v>
      </c>
      <c r="J118" s="203">
        <v>0</v>
      </c>
      <c r="K118" s="203">
        <v>0</v>
      </c>
      <c r="L118" s="203">
        <v>0</v>
      </c>
      <c r="M118" s="203">
        <v>0</v>
      </c>
    </row>
    <row r="119" spans="1:13" x14ac:dyDescent="0.35">
      <c r="A119" s="256"/>
      <c r="B119" s="256"/>
      <c r="C119" s="204" t="s">
        <v>73</v>
      </c>
      <c r="D119" s="205">
        <v>57413080</v>
      </c>
      <c r="E119" s="205">
        <v>57413080</v>
      </c>
      <c r="F119" s="205">
        <v>57413080</v>
      </c>
      <c r="G119" s="205">
        <v>57413080</v>
      </c>
      <c r="H119" s="205">
        <v>57413080</v>
      </c>
      <c r="I119" s="205">
        <v>57413080</v>
      </c>
      <c r="J119" s="205">
        <v>57413080</v>
      </c>
      <c r="K119" s="205">
        <v>57413080</v>
      </c>
      <c r="L119" s="205">
        <v>57413080</v>
      </c>
      <c r="M119" s="205">
        <v>57413080</v>
      </c>
    </row>
    <row r="120" spans="1:13" ht="15" hidden="1" customHeight="1" x14ac:dyDescent="0.35">
      <c r="A120" s="257"/>
      <c r="B120" s="257"/>
      <c r="C120" s="201" t="s">
        <v>74</v>
      </c>
      <c r="D120" s="202">
        <v>3326920</v>
      </c>
      <c r="E120" s="202">
        <v>3326920</v>
      </c>
      <c r="F120" s="202">
        <v>3326920</v>
      </c>
      <c r="G120" s="202">
        <v>3326920</v>
      </c>
      <c r="H120" s="202">
        <v>3326920</v>
      </c>
      <c r="I120" s="202">
        <v>3326920</v>
      </c>
      <c r="J120" s="202">
        <v>3326920</v>
      </c>
      <c r="K120" s="202">
        <v>3326920</v>
      </c>
      <c r="L120" s="202">
        <v>3326920</v>
      </c>
      <c r="M120" s="202">
        <v>3326920</v>
      </c>
    </row>
    <row r="121" spans="1:13" hidden="1" x14ac:dyDescent="0.35"/>
    <row r="122" spans="1:13" hidden="1" x14ac:dyDescent="0.35"/>
    <row r="123" spans="1:13" hidden="1" x14ac:dyDescent="0.35"/>
    <row r="124" spans="1:13" hidden="1" x14ac:dyDescent="0.35"/>
    <row r="125" spans="1:13" hidden="1" x14ac:dyDescent="0.35"/>
    <row r="126" spans="1:13" hidden="1" x14ac:dyDescent="0.35"/>
    <row r="127" spans="1:13" hidden="1" x14ac:dyDescent="0.35"/>
    <row r="128" spans="1:13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  <row r="207" hidden="1" x14ac:dyDescent="0.35"/>
    <row r="208" hidden="1" x14ac:dyDescent="0.35"/>
    <row r="209" hidden="1" x14ac:dyDescent="0.35"/>
    <row r="210" hidden="1" x14ac:dyDescent="0.35"/>
    <row r="211" hidden="1" x14ac:dyDescent="0.35"/>
    <row r="212" hidden="1" x14ac:dyDescent="0.35"/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  <row r="223" hidden="1" x14ac:dyDescent="0.35"/>
    <row r="224" hidden="1" x14ac:dyDescent="0.35"/>
    <row r="225" hidden="1" x14ac:dyDescent="0.35"/>
    <row r="226" hidden="1" x14ac:dyDescent="0.35"/>
    <row r="227" hidden="1" x14ac:dyDescent="0.35"/>
    <row r="228" hidden="1" x14ac:dyDescent="0.35"/>
    <row r="229" hidden="1" x14ac:dyDescent="0.35"/>
    <row r="230" hidden="1" x14ac:dyDescent="0.35"/>
    <row r="231" hidden="1" x14ac:dyDescent="0.35"/>
    <row r="232" hidden="1" x14ac:dyDescent="0.35"/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8" hidden="1" x14ac:dyDescent="0.35"/>
    <row r="239" hidden="1" x14ac:dyDescent="0.35"/>
    <row r="240" hidden="1" x14ac:dyDescent="0.35"/>
    <row r="241" hidden="1" x14ac:dyDescent="0.35"/>
    <row r="242" hidden="1" x14ac:dyDescent="0.35"/>
    <row r="243" hidden="1" x14ac:dyDescent="0.35"/>
    <row r="244" hidden="1" x14ac:dyDescent="0.35"/>
    <row r="245" hidden="1" x14ac:dyDescent="0.35"/>
    <row r="246" hidden="1" x14ac:dyDescent="0.35"/>
    <row r="247" hidden="1" x14ac:dyDescent="0.35"/>
    <row r="248" hidden="1" x14ac:dyDescent="0.35"/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5" hidden="1" x14ac:dyDescent="0.35"/>
    <row r="266" hidden="1" x14ac:dyDescent="0.35"/>
    <row r="267" hidden="1" x14ac:dyDescent="0.35"/>
    <row r="268" hidden="1" x14ac:dyDescent="0.35"/>
    <row r="269" hidden="1" x14ac:dyDescent="0.35"/>
    <row r="270" hidden="1" x14ac:dyDescent="0.35"/>
    <row r="271" hidden="1" x14ac:dyDescent="0.35"/>
    <row r="272" hidden="1" x14ac:dyDescent="0.35"/>
    <row r="273" hidden="1" x14ac:dyDescent="0.35"/>
    <row r="274" hidden="1" x14ac:dyDescent="0.35"/>
    <row r="275" hidden="1" x14ac:dyDescent="0.35"/>
    <row r="276" hidden="1" x14ac:dyDescent="0.35"/>
    <row r="277" hidden="1" x14ac:dyDescent="0.35"/>
    <row r="278" hidden="1" x14ac:dyDescent="0.35"/>
    <row r="279" hidden="1" x14ac:dyDescent="0.35"/>
    <row r="280" hidden="1" x14ac:dyDescent="0.35"/>
    <row r="281" hidden="1" x14ac:dyDescent="0.35"/>
    <row r="282" hidden="1" x14ac:dyDescent="0.35"/>
    <row r="283" hidden="1" x14ac:dyDescent="0.35"/>
    <row r="284" hidden="1" x14ac:dyDescent="0.35"/>
    <row r="285" hidden="1" x14ac:dyDescent="0.35"/>
    <row r="286" hidden="1" x14ac:dyDescent="0.35"/>
    <row r="287" hidden="1" x14ac:dyDescent="0.35"/>
    <row r="288" hidden="1" x14ac:dyDescent="0.35"/>
    <row r="289" hidden="1" x14ac:dyDescent="0.35"/>
    <row r="290" hidden="1" x14ac:dyDescent="0.35"/>
    <row r="291" hidden="1" x14ac:dyDescent="0.35"/>
    <row r="292" hidden="1" x14ac:dyDescent="0.35"/>
    <row r="293" hidden="1" x14ac:dyDescent="0.35"/>
    <row r="294" hidden="1" x14ac:dyDescent="0.35"/>
    <row r="295" hidden="1" x14ac:dyDescent="0.35"/>
    <row r="296" hidden="1" x14ac:dyDescent="0.35"/>
    <row r="297" hidden="1" x14ac:dyDescent="0.35"/>
    <row r="298" hidden="1" x14ac:dyDescent="0.35"/>
    <row r="299" hidden="1" x14ac:dyDescent="0.35"/>
    <row r="300" hidden="1" x14ac:dyDescent="0.35"/>
    <row r="301" hidden="1" x14ac:dyDescent="0.35"/>
    <row r="302" hidden="1" x14ac:dyDescent="0.35"/>
    <row r="303" hidden="1" x14ac:dyDescent="0.35"/>
    <row r="304" hidden="1" x14ac:dyDescent="0.35"/>
    <row r="305" hidden="1" x14ac:dyDescent="0.35"/>
    <row r="306" hidden="1" x14ac:dyDescent="0.35"/>
    <row r="307" hidden="1" x14ac:dyDescent="0.35"/>
    <row r="308" hidden="1" x14ac:dyDescent="0.35"/>
    <row r="309" hidden="1" x14ac:dyDescent="0.35"/>
    <row r="310" hidden="1" x14ac:dyDescent="0.35"/>
    <row r="311" hidden="1" x14ac:dyDescent="0.35"/>
    <row r="312" hidden="1" x14ac:dyDescent="0.35"/>
    <row r="313" hidden="1" x14ac:dyDescent="0.35"/>
    <row r="314" hidden="1" x14ac:dyDescent="0.35"/>
    <row r="315" hidden="1" x14ac:dyDescent="0.35"/>
    <row r="316" hidden="1" x14ac:dyDescent="0.35"/>
    <row r="317" hidden="1" x14ac:dyDescent="0.35"/>
    <row r="318" hidden="1" x14ac:dyDescent="0.35"/>
    <row r="319" hidden="1" x14ac:dyDescent="0.35"/>
    <row r="320" hidden="1" x14ac:dyDescent="0.35"/>
    <row r="321" hidden="1" x14ac:dyDescent="0.35"/>
    <row r="322" hidden="1" x14ac:dyDescent="0.35"/>
    <row r="323" hidden="1" x14ac:dyDescent="0.35"/>
    <row r="324" hidden="1" x14ac:dyDescent="0.35"/>
    <row r="325" hidden="1" x14ac:dyDescent="0.35"/>
    <row r="326" hidden="1" x14ac:dyDescent="0.35"/>
    <row r="327" hidden="1" x14ac:dyDescent="0.35"/>
    <row r="328" hidden="1" x14ac:dyDescent="0.35"/>
    <row r="329" hidden="1" x14ac:dyDescent="0.35"/>
    <row r="330" hidden="1" x14ac:dyDescent="0.35"/>
    <row r="331" hidden="1" x14ac:dyDescent="0.35"/>
    <row r="332" hidden="1" x14ac:dyDescent="0.35"/>
    <row r="333" hidden="1" x14ac:dyDescent="0.35"/>
    <row r="334" hidden="1" x14ac:dyDescent="0.35"/>
    <row r="335" hidden="1" x14ac:dyDescent="0.35"/>
    <row r="336" hidden="1" x14ac:dyDescent="0.35"/>
    <row r="337" hidden="1" x14ac:dyDescent="0.35"/>
    <row r="338" hidden="1" x14ac:dyDescent="0.35"/>
    <row r="339" hidden="1" x14ac:dyDescent="0.35"/>
    <row r="340" hidden="1" x14ac:dyDescent="0.35"/>
    <row r="341" hidden="1" x14ac:dyDescent="0.35"/>
    <row r="342" hidden="1" x14ac:dyDescent="0.35"/>
    <row r="343" hidden="1" x14ac:dyDescent="0.35"/>
    <row r="344" hidden="1" x14ac:dyDescent="0.35"/>
    <row r="345" hidden="1" x14ac:dyDescent="0.35"/>
    <row r="346" hidden="1" x14ac:dyDescent="0.35"/>
    <row r="347" hidden="1" x14ac:dyDescent="0.35"/>
    <row r="348" hidden="1" x14ac:dyDescent="0.35"/>
    <row r="349" hidden="1" x14ac:dyDescent="0.35"/>
    <row r="350" hidden="1" x14ac:dyDescent="0.35"/>
    <row r="351" hidden="1" x14ac:dyDescent="0.35"/>
    <row r="352" hidden="1" x14ac:dyDescent="0.35"/>
    <row r="353" hidden="1" x14ac:dyDescent="0.35"/>
    <row r="354" hidden="1" x14ac:dyDescent="0.35"/>
    <row r="355" hidden="1" x14ac:dyDescent="0.35"/>
    <row r="356" hidden="1" x14ac:dyDescent="0.35"/>
    <row r="357" hidden="1" x14ac:dyDescent="0.35"/>
    <row r="358" hidden="1" x14ac:dyDescent="0.35"/>
    <row r="359" hidden="1" x14ac:dyDescent="0.35"/>
    <row r="360" hidden="1" x14ac:dyDescent="0.35"/>
    <row r="361" hidden="1" x14ac:dyDescent="0.35"/>
    <row r="362" hidden="1" x14ac:dyDescent="0.35"/>
    <row r="363" hidden="1" x14ac:dyDescent="0.35"/>
    <row r="364" hidden="1" x14ac:dyDescent="0.35"/>
    <row r="365" hidden="1" x14ac:dyDescent="0.35"/>
    <row r="366" hidden="1" x14ac:dyDescent="0.35"/>
    <row r="367" hidden="1" x14ac:dyDescent="0.35"/>
    <row r="368" hidden="1" x14ac:dyDescent="0.35"/>
    <row r="369" hidden="1" x14ac:dyDescent="0.35"/>
    <row r="370" hidden="1" x14ac:dyDescent="0.35"/>
    <row r="371" hidden="1" x14ac:dyDescent="0.35"/>
    <row r="372" hidden="1" x14ac:dyDescent="0.35"/>
    <row r="373" hidden="1" x14ac:dyDescent="0.35"/>
    <row r="374" hidden="1" x14ac:dyDescent="0.35"/>
    <row r="375" hidden="1" x14ac:dyDescent="0.35"/>
    <row r="376" hidden="1" x14ac:dyDescent="0.35"/>
    <row r="377" hidden="1" x14ac:dyDescent="0.35"/>
    <row r="378" hidden="1" x14ac:dyDescent="0.35"/>
    <row r="379" hidden="1" x14ac:dyDescent="0.35"/>
    <row r="380" hidden="1" x14ac:dyDescent="0.35"/>
    <row r="381" hidden="1" x14ac:dyDescent="0.35"/>
    <row r="382" hidden="1" x14ac:dyDescent="0.35"/>
    <row r="383" hidden="1" x14ac:dyDescent="0.35"/>
    <row r="384" hidden="1" x14ac:dyDescent="0.35"/>
    <row r="385" hidden="1" x14ac:dyDescent="0.35"/>
    <row r="386" hidden="1" x14ac:dyDescent="0.35"/>
    <row r="387" hidden="1" x14ac:dyDescent="0.35"/>
    <row r="388" hidden="1" x14ac:dyDescent="0.35"/>
    <row r="389" hidden="1" x14ac:dyDescent="0.35"/>
    <row r="390" hidden="1" x14ac:dyDescent="0.35"/>
    <row r="391" hidden="1" x14ac:dyDescent="0.35"/>
    <row r="392" hidden="1" x14ac:dyDescent="0.35"/>
    <row r="393" hidden="1" x14ac:dyDescent="0.35"/>
    <row r="394" hidden="1" x14ac:dyDescent="0.35"/>
    <row r="395" hidden="1" x14ac:dyDescent="0.35"/>
    <row r="396" hidden="1" x14ac:dyDescent="0.35"/>
    <row r="397" hidden="1" x14ac:dyDescent="0.35"/>
    <row r="398" hidden="1" x14ac:dyDescent="0.35"/>
    <row r="399" hidden="1" x14ac:dyDescent="0.35"/>
    <row r="400" hidden="1" x14ac:dyDescent="0.35"/>
    <row r="401" hidden="1" x14ac:dyDescent="0.35"/>
    <row r="402" hidden="1" x14ac:dyDescent="0.35"/>
    <row r="403" hidden="1" x14ac:dyDescent="0.35"/>
    <row r="404" hidden="1" x14ac:dyDescent="0.35"/>
    <row r="405" hidden="1" x14ac:dyDescent="0.35"/>
    <row r="406" hidden="1" x14ac:dyDescent="0.35"/>
    <row r="407" hidden="1" x14ac:dyDescent="0.35"/>
    <row r="408" hidden="1" x14ac:dyDescent="0.35"/>
    <row r="409" hidden="1" x14ac:dyDescent="0.35"/>
    <row r="410" hidden="1" x14ac:dyDescent="0.35"/>
    <row r="411" hidden="1" x14ac:dyDescent="0.35"/>
    <row r="412" hidden="1" x14ac:dyDescent="0.35"/>
    <row r="413" hidden="1" x14ac:dyDescent="0.35"/>
    <row r="414" hidden="1" x14ac:dyDescent="0.35"/>
    <row r="415" hidden="1" x14ac:dyDescent="0.35"/>
    <row r="416" hidden="1" x14ac:dyDescent="0.35"/>
    <row r="417" hidden="1" x14ac:dyDescent="0.35"/>
    <row r="418" hidden="1" x14ac:dyDescent="0.35"/>
    <row r="419" hidden="1" x14ac:dyDescent="0.35"/>
    <row r="420" hidden="1" x14ac:dyDescent="0.35"/>
    <row r="421" hidden="1" x14ac:dyDescent="0.35"/>
    <row r="422" hidden="1" x14ac:dyDescent="0.35"/>
    <row r="423" hidden="1" x14ac:dyDescent="0.35"/>
    <row r="424" hidden="1" x14ac:dyDescent="0.35"/>
    <row r="425" hidden="1" x14ac:dyDescent="0.35"/>
    <row r="426" hidden="1" x14ac:dyDescent="0.35"/>
    <row r="427" hidden="1" x14ac:dyDescent="0.35"/>
    <row r="428" hidden="1" x14ac:dyDescent="0.35"/>
    <row r="429" hidden="1" x14ac:dyDescent="0.35"/>
    <row r="430" hidden="1" x14ac:dyDescent="0.35"/>
    <row r="431" hidden="1" x14ac:dyDescent="0.35"/>
    <row r="432" hidden="1" x14ac:dyDescent="0.35"/>
    <row r="433" hidden="1" x14ac:dyDescent="0.35"/>
    <row r="434" hidden="1" x14ac:dyDescent="0.35"/>
    <row r="435" hidden="1" x14ac:dyDescent="0.35"/>
    <row r="436" hidden="1" x14ac:dyDescent="0.35"/>
    <row r="437" hidden="1" x14ac:dyDescent="0.35"/>
    <row r="438" hidden="1" x14ac:dyDescent="0.35"/>
    <row r="439" hidden="1" x14ac:dyDescent="0.35"/>
    <row r="440" hidden="1" x14ac:dyDescent="0.35"/>
    <row r="441" hidden="1" x14ac:dyDescent="0.35"/>
    <row r="442" hidden="1" x14ac:dyDescent="0.35"/>
    <row r="443" hidden="1" x14ac:dyDescent="0.35"/>
    <row r="444" hidden="1" x14ac:dyDescent="0.35"/>
    <row r="445" hidden="1" x14ac:dyDescent="0.35"/>
    <row r="446" hidden="1" x14ac:dyDescent="0.35"/>
    <row r="447" hidden="1" x14ac:dyDescent="0.35"/>
    <row r="448" hidden="1" x14ac:dyDescent="0.35"/>
    <row r="449" hidden="1" x14ac:dyDescent="0.35"/>
    <row r="450" hidden="1" x14ac:dyDescent="0.35"/>
    <row r="451" hidden="1" x14ac:dyDescent="0.35"/>
    <row r="452" hidden="1" x14ac:dyDescent="0.35"/>
    <row r="453" hidden="1" x14ac:dyDescent="0.35"/>
    <row r="454" hidden="1" x14ac:dyDescent="0.35"/>
    <row r="455" hidden="1" x14ac:dyDescent="0.35"/>
    <row r="456" hidden="1" x14ac:dyDescent="0.35"/>
    <row r="457" hidden="1" x14ac:dyDescent="0.35"/>
    <row r="458" hidden="1" x14ac:dyDescent="0.35"/>
    <row r="459" hidden="1" x14ac:dyDescent="0.35"/>
    <row r="460" hidden="1" x14ac:dyDescent="0.35"/>
    <row r="461" hidden="1" x14ac:dyDescent="0.35"/>
    <row r="462" hidden="1" x14ac:dyDescent="0.35"/>
    <row r="463" hidden="1" x14ac:dyDescent="0.35"/>
    <row r="464" hidden="1" x14ac:dyDescent="0.35"/>
    <row r="465" hidden="1" x14ac:dyDescent="0.35"/>
    <row r="466" hidden="1" x14ac:dyDescent="0.35"/>
    <row r="467" hidden="1" x14ac:dyDescent="0.35"/>
    <row r="468" hidden="1" x14ac:dyDescent="0.35"/>
    <row r="469" hidden="1" x14ac:dyDescent="0.35"/>
    <row r="470" hidden="1" x14ac:dyDescent="0.35"/>
    <row r="471" hidden="1" x14ac:dyDescent="0.35"/>
    <row r="472" hidden="1" x14ac:dyDescent="0.35"/>
    <row r="473" hidden="1" x14ac:dyDescent="0.35"/>
    <row r="474" hidden="1" x14ac:dyDescent="0.35"/>
    <row r="475" hidden="1" x14ac:dyDescent="0.35"/>
    <row r="476" hidden="1" x14ac:dyDescent="0.35"/>
    <row r="477" hidden="1" x14ac:dyDescent="0.35"/>
    <row r="478" hidden="1" x14ac:dyDescent="0.35"/>
    <row r="479" hidden="1" x14ac:dyDescent="0.35"/>
    <row r="480" hidden="1" x14ac:dyDescent="0.35"/>
    <row r="481" hidden="1" x14ac:dyDescent="0.35"/>
    <row r="482" hidden="1" x14ac:dyDescent="0.35"/>
    <row r="483" hidden="1" x14ac:dyDescent="0.35"/>
    <row r="484" hidden="1" x14ac:dyDescent="0.35"/>
    <row r="485" hidden="1" x14ac:dyDescent="0.35"/>
    <row r="486" hidden="1" x14ac:dyDescent="0.35"/>
    <row r="487" hidden="1" x14ac:dyDescent="0.35"/>
    <row r="488" hidden="1" x14ac:dyDescent="0.35"/>
    <row r="489" hidden="1" x14ac:dyDescent="0.35"/>
    <row r="490" hidden="1" x14ac:dyDescent="0.35"/>
    <row r="491" hidden="1" x14ac:dyDescent="0.35"/>
    <row r="492" hidden="1" x14ac:dyDescent="0.35"/>
    <row r="493" hidden="1" x14ac:dyDescent="0.35"/>
    <row r="494" hidden="1" x14ac:dyDescent="0.35"/>
    <row r="495" hidden="1" x14ac:dyDescent="0.35"/>
    <row r="496" hidden="1" x14ac:dyDescent="0.35"/>
    <row r="497" hidden="1" x14ac:dyDescent="0.35"/>
    <row r="498" hidden="1" x14ac:dyDescent="0.35"/>
    <row r="499" hidden="1" x14ac:dyDescent="0.35"/>
    <row r="500" hidden="1" x14ac:dyDescent="0.35"/>
    <row r="501" hidden="1" x14ac:dyDescent="0.35"/>
    <row r="502" hidden="1" x14ac:dyDescent="0.35"/>
    <row r="503" hidden="1" x14ac:dyDescent="0.35"/>
    <row r="504" hidden="1" x14ac:dyDescent="0.35"/>
    <row r="505" hidden="1" x14ac:dyDescent="0.35"/>
    <row r="506" hidden="1" x14ac:dyDescent="0.35"/>
    <row r="507" hidden="1" x14ac:dyDescent="0.35"/>
    <row r="508" hidden="1" x14ac:dyDescent="0.35"/>
    <row r="509" hidden="1" x14ac:dyDescent="0.35"/>
    <row r="510" hidden="1" x14ac:dyDescent="0.35"/>
    <row r="511" hidden="1" x14ac:dyDescent="0.35"/>
    <row r="512" hidden="1" x14ac:dyDescent="0.35"/>
    <row r="513" hidden="1" x14ac:dyDescent="0.35"/>
    <row r="514" hidden="1" x14ac:dyDescent="0.35"/>
    <row r="515" hidden="1" x14ac:dyDescent="0.35"/>
    <row r="516" hidden="1" x14ac:dyDescent="0.35"/>
    <row r="517" hidden="1" x14ac:dyDescent="0.35"/>
    <row r="518" hidden="1" x14ac:dyDescent="0.35"/>
    <row r="519" hidden="1" x14ac:dyDescent="0.35"/>
    <row r="520" hidden="1" x14ac:dyDescent="0.35"/>
    <row r="521" hidden="1" x14ac:dyDescent="0.35"/>
    <row r="522" hidden="1" x14ac:dyDescent="0.35"/>
    <row r="523" hidden="1" x14ac:dyDescent="0.35"/>
    <row r="524" hidden="1" x14ac:dyDescent="0.35"/>
    <row r="525" hidden="1" x14ac:dyDescent="0.35"/>
    <row r="526" hidden="1" x14ac:dyDescent="0.35"/>
    <row r="527" hidden="1" x14ac:dyDescent="0.35"/>
    <row r="528" hidden="1" x14ac:dyDescent="0.35"/>
    <row r="529" hidden="1" x14ac:dyDescent="0.35"/>
    <row r="530" hidden="1" x14ac:dyDescent="0.35"/>
    <row r="531" hidden="1" x14ac:dyDescent="0.35"/>
    <row r="532" hidden="1" x14ac:dyDescent="0.35"/>
    <row r="533" hidden="1" x14ac:dyDescent="0.35"/>
    <row r="534" hidden="1" x14ac:dyDescent="0.35"/>
    <row r="535" hidden="1" x14ac:dyDescent="0.35"/>
    <row r="536" hidden="1" x14ac:dyDescent="0.35"/>
    <row r="537" hidden="1" x14ac:dyDescent="0.35"/>
    <row r="538" hidden="1" x14ac:dyDescent="0.35"/>
    <row r="539" hidden="1" x14ac:dyDescent="0.35"/>
    <row r="540" hidden="1" x14ac:dyDescent="0.35"/>
    <row r="541" hidden="1" x14ac:dyDescent="0.35"/>
    <row r="542" hidden="1" x14ac:dyDescent="0.35"/>
    <row r="543" hidden="1" x14ac:dyDescent="0.35"/>
    <row r="544" hidden="1" x14ac:dyDescent="0.35"/>
    <row r="545" hidden="1" x14ac:dyDescent="0.35"/>
    <row r="546" hidden="1" x14ac:dyDescent="0.35"/>
    <row r="547" hidden="1" x14ac:dyDescent="0.35"/>
    <row r="548" hidden="1" x14ac:dyDescent="0.35"/>
    <row r="549" hidden="1" x14ac:dyDescent="0.35"/>
    <row r="550" hidden="1" x14ac:dyDescent="0.35"/>
    <row r="551" hidden="1" x14ac:dyDescent="0.35"/>
    <row r="552" hidden="1" x14ac:dyDescent="0.35"/>
    <row r="553" hidden="1" x14ac:dyDescent="0.35"/>
    <row r="554" hidden="1" x14ac:dyDescent="0.35"/>
    <row r="555" hidden="1" x14ac:dyDescent="0.35"/>
    <row r="556" hidden="1" x14ac:dyDescent="0.35"/>
    <row r="557" hidden="1" x14ac:dyDescent="0.35"/>
    <row r="558" hidden="1" x14ac:dyDescent="0.35"/>
    <row r="559" hidden="1" x14ac:dyDescent="0.35"/>
    <row r="560" hidden="1" x14ac:dyDescent="0.35"/>
    <row r="561" hidden="1" x14ac:dyDescent="0.35"/>
    <row r="562" hidden="1" x14ac:dyDescent="0.35"/>
    <row r="563" hidden="1" x14ac:dyDescent="0.35"/>
    <row r="564" hidden="1" x14ac:dyDescent="0.35"/>
    <row r="565" hidden="1" x14ac:dyDescent="0.35"/>
    <row r="566" hidden="1" x14ac:dyDescent="0.35"/>
    <row r="567" hidden="1" x14ac:dyDescent="0.35"/>
    <row r="568" hidden="1" x14ac:dyDescent="0.35"/>
    <row r="569" hidden="1" x14ac:dyDescent="0.35"/>
    <row r="570" hidden="1" x14ac:dyDescent="0.35"/>
    <row r="571" hidden="1" x14ac:dyDescent="0.35"/>
    <row r="572" hidden="1" x14ac:dyDescent="0.35"/>
    <row r="573" hidden="1" x14ac:dyDescent="0.35"/>
    <row r="574" hidden="1" x14ac:dyDescent="0.35"/>
    <row r="575" hidden="1" x14ac:dyDescent="0.35"/>
    <row r="576" hidden="1" x14ac:dyDescent="0.35"/>
    <row r="577" hidden="1" x14ac:dyDescent="0.35"/>
    <row r="578" hidden="1" x14ac:dyDescent="0.35"/>
    <row r="579" hidden="1" x14ac:dyDescent="0.35"/>
    <row r="580" hidden="1" x14ac:dyDescent="0.35"/>
    <row r="581" hidden="1" x14ac:dyDescent="0.35"/>
    <row r="582" hidden="1" x14ac:dyDescent="0.35"/>
    <row r="583" hidden="1" x14ac:dyDescent="0.35"/>
    <row r="584" hidden="1" x14ac:dyDescent="0.35"/>
    <row r="585" hidden="1" x14ac:dyDescent="0.35"/>
    <row r="586" hidden="1" x14ac:dyDescent="0.35"/>
    <row r="587" hidden="1" x14ac:dyDescent="0.35"/>
    <row r="588" hidden="1" x14ac:dyDescent="0.35"/>
    <row r="589" hidden="1" x14ac:dyDescent="0.35"/>
    <row r="590" hidden="1" x14ac:dyDescent="0.35"/>
    <row r="591" hidden="1" x14ac:dyDescent="0.35"/>
    <row r="592" hidden="1" x14ac:dyDescent="0.35"/>
    <row r="593" hidden="1" x14ac:dyDescent="0.35"/>
    <row r="594" hidden="1" x14ac:dyDescent="0.35"/>
    <row r="595" hidden="1" x14ac:dyDescent="0.35"/>
    <row r="596" hidden="1" x14ac:dyDescent="0.35"/>
    <row r="597" hidden="1" x14ac:dyDescent="0.35"/>
    <row r="598" hidden="1" x14ac:dyDescent="0.35"/>
    <row r="599" hidden="1" x14ac:dyDescent="0.35"/>
    <row r="600" hidden="1" x14ac:dyDescent="0.35"/>
    <row r="601" hidden="1" x14ac:dyDescent="0.35"/>
    <row r="602" hidden="1" x14ac:dyDescent="0.35"/>
    <row r="603" hidden="1" x14ac:dyDescent="0.35"/>
    <row r="604" hidden="1" x14ac:dyDescent="0.35"/>
    <row r="605" hidden="1" x14ac:dyDescent="0.35"/>
    <row r="606" hidden="1" x14ac:dyDescent="0.35"/>
    <row r="607" hidden="1" x14ac:dyDescent="0.35"/>
    <row r="608" hidden="1" x14ac:dyDescent="0.35"/>
    <row r="609" hidden="1" x14ac:dyDescent="0.35"/>
    <row r="610" hidden="1" x14ac:dyDescent="0.35"/>
    <row r="611" hidden="1" x14ac:dyDescent="0.35"/>
    <row r="612" hidden="1" x14ac:dyDescent="0.35"/>
    <row r="613" hidden="1" x14ac:dyDescent="0.35"/>
    <row r="614" hidden="1" x14ac:dyDescent="0.35"/>
    <row r="615" hidden="1" x14ac:dyDescent="0.35"/>
    <row r="616" hidden="1" x14ac:dyDescent="0.35"/>
    <row r="617" hidden="1" x14ac:dyDescent="0.35"/>
    <row r="618" hidden="1" x14ac:dyDescent="0.35"/>
    <row r="619" hidden="1" x14ac:dyDescent="0.35"/>
    <row r="620" hidden="1" x14ac:dyDescent="0.35"/>
    <row r="621" hidden="1" x14ac:dyDescent="0.35"/>
    <row r="622" hidden="1" x14ac:dyDescent="0.35"/>
    <row r="623" hidden="1" x14ac:dyDescent="0.35"/>
    <row r="624" hidden="1" x14ac:dyDescent="0.35"/>
    <row r="625" hidden="1" x14ac:dyDescent="0.35"/>
    <row r="626" hidden="1" x14ac:dyDescent="0.35"/>
    <row r="627" hidden="1" x14ac:dyDescent="0.35"/>
    <row r="628" hidden="1" x14ac:dyDescent="0.35"/>
    <row r="629" hidden="1" x14ac:dyDescent="0.35"/>
    <row r="630" hidden="1" x14ac:dyDescent="0.35"/>
    <row r="631" hidden="1" x14ac:dyDescent="0.35"/>
    <row r="632" hidden="1" x14ac:dyDescent="0.35"/>
    <row r="633" hidden="1" x14ac:dyDescent="0.35"/>
    <row r="634" hidden="1" x14ac:dyDescent="0.35"/>
    <row r="635" hidden="1" x14ac:dyDescent="0.35"/>
    <row r="636" hidden="1" x14ac:dyDescent="0.35"/>
    <row r="637" hidden="1" x14ac:dyDescent="0.35"/>
    <row r="638" hidden="1" x14ac:dyDescent="0.35"/>
    <row r="639" hidden="1" x14ac:dyDescent="0.35"/>
    <row r="640" hidden="1" x14ac:dyDescent="0.35"/>
    <row r="641" hidden="1" x14ac:dyDescent="0.35"/>
    <row r="642" hidden="1" x14ac:dyDescent="0.35"/>
    <row r="643" hidden="1" x14ac:dyDescent="0.35"/>
    <row r="644" hidden="1" x14ac:dyDescent="0.35"/>
    <row r="645" hidden="1" x14ac:dyDescent="0.35"/>
    <row r="646" hidden="1" x14ac:dyDescent="0.35"/>
    <row r="647" hidden="1" x14ac:dyDescent="0.35"/>
    <row r="648" hidden="1" x14ac:dyDescent="0.35"/>
    <row r="649" hidden="1" x14ac:dyDescent="0.35"/>
    <row r="650" hidden="1" x14ac:dyDescent="0.35"/>
    <row r="651" hidden="1" x14ac:dyDescent="0.35"/>
    <row r="652" hidden="1" x14ac:dyDescent="0.35"/>
    <row r="653" hidden="1" x14ac:dyDescent="0.35"/>
    <row r="654" hidden="1" x14ac:dyDescent="0.35"/>
    <row r="655" hidden="1" x14ac:dyDescent="0.35"/>
    <row r="656" hidden="1" x14ac:dyDescent="0.35"/>
    <row r="657" hidden="1" x14ac:dyDescent="0.35"/>
    <row r="658" hidden="1" x14ac:dyDescent="0.35"/>
    <row r="659" hidden="1" x14ac:dyDescent="0.35"/>
    <row r="660" hidden="1" x14ac:dyDescent="0.35"/>
    <row r="661" hidden="1" x14ac:dyDescent="0.35"/>
    <row r="662" hidden="1" x14ac:dyDescent="0.35"/>
    <row r="663" hidden="1" x14ac:dyDescent="0.35"/>
    <row r="664" hidden="1" x14ac:dyDescent="0.35"/>
    <row r="665" hidden="1" x14ac:dyDescent="0.35"/>
    <row r="666" hidden="1" x14ac:dyDescent="0.35"/>
    <row r="667" hidden="1" x14ac:dyDescent="0.35"/>
    <row r="668" hidden="1" x14ac:dyDescent="0.35"/>
    <row r="669" hidden="1" x14ac:dyDescent="0.35"/>
    <row r="670" hidden="1" x14ac:dyDescent="0.35"/>
    <row r="671" hidden="1" x14ac:dyDescent="0.35"/>
    <row r="672" hidden="1" x14ac:dyDescent="0.35"/>
    <row r="673" hidden="1" x14ac:dyDescent="0.35"/>
    <row r="674" hidden="1" x14ac:dyDescent="0.35"/>
    <row r="675" hidden="1" x14ac:dyDescent="0.35"/>
    <row r="676" hidden="1" x14ac:dyDescent="0.35"/>
    <row r="677" hidden="1" x14ac:dyDescent="0.35"/>
    <row r="678" hidden="1" x14ac:dyDescent="0.35"/>
    <row r="679" hidden="1" x14ac:dyDescent="0.35"/>
    <row r="680" hidden="1" x14ac:dyDescent="0.35"/>
    <row r="681" hidden="1" x14ac:dyDescent="0.35"/>
    <row r="682" hidden="1" x14ac:dyDescent="0.35"/>
    <row r="683" hidden="1" x14ac:dyDescent="0.35"/>
    <row r="684" hidden="1" x14ac:dyDescent="0.35"/>
    <row r="685" hidden="1" x14ac:dyDescent="0.35"/>
    <row r="686" hidden="1" x14ac:dyDescent="0.35"/>
    <row r="687" hidden="1" x14ac:dyDescent="0.35"/>
    <row r="688" hidden="1" x14ac:dyDescent="0.35"/>
    <row r="689" hidden="1" x14ac:dyDescent="0.35"/>
    <row r="690" hidden="1" x14ac:dyDescent="0.35"/>
    <row r="691" hidden="1" x14ac:dyDescent="0.35"/>
    <row r="692" hidden="1" x14ac:dyDescent="0.35"/>
    <row r="693" hidden="1" x14ac:dyDescent="0.35"/>
    <row r="694" hidden="1" x14ac:dyDescent="0.35"/>
    <row r="695" hidden="1" x14ac:dyDescent="0.35"/>
    <row r="696" hidden="1" x14ac:dyDescent="0.35"/>
    <row r="697" hidden="1" x14ac:dyDescent="0.35"/>
    <row r="698" hidden="1" x14ac:dyDescent="0.35"/>
    <row r="699" hidden="1" x14ac:dyDescent="0.35"/>
    <row r="700" hidden="1" x14ac:dyDescent="0.35"/>
    <row r="701" hidden="1" x14ac:dyDescent="0.35"/>
    <row r="702" hidden="1" x14ac:dyDescent="0.35"/>
    <row r="703" hidden="1" x14ac:dyDescent="0.35"/>
    <row r="704" hidden="1" x14ac:dyDescent="0.35"/>
    <row r="705" hidden="1" x14ac:dyDescent="0.35"/>
    <row r="706" hidden="1" x14ac:dyDescent="0.35"/>
    <row r="707" hidden="1" x14ac:dyDescent="0.35"/>
    <row r="708" hidden="1" x14ac:dyDescent="0.35"/>
    <row r="709" hidden="1" x14ac:dyDescent="0.35"/>
    <row r="710" hidden="1" x14ac:dyDescent="0.35"/>
    <row r="711" hidden="1" x14ac:dyDescent="0.35"/>
    <row r="712" hidden="1" x14ac:dyDescent="0.35"/>
    <row r="713" hidden="1" x14ac:dyDescent="0.35"/>
    <row r="714" hidden="1" x14ac:dyDescent="0.35"/>
    <row r="715" hidden="1" x14ac:dyDescent="0.35"/>
    <row r="716" hidden="1" x14ac:dyDescent="0.35"/>
    <row r="717" hidden="1" x14ac:dyDescent="0.35"/>
    <row r="718" hidden="1" x14ac:dyDescent="0.35"/>
    <row r="719" hidden="1" x14ac:dyDescent="0.35"/>
    <row r="720" hidden="1" x14ac:dyDescent="0.35"/>
    <row r="721" hidden="1" x14ac:dyDescent="0.35"/>
    <row r="722" hidden="1" x14ac:dyDescent="0.35"/>
    <row r="723" hidden="1" x14ac:dyDescent="0.35"/>
    <row r="724" hidden="1" x14ac:dyDescent="0.35"/>
    <row r="725" hidden="1" x14ac:dyDescent="0.35"/>
    <row r="726" hidden="1" x14ac:dyDescent="0.35"/>
    <row r="727" hidden="1" x14ac:dyDescent="0.35"/>
    <row r="728" hidden="1" x14ac:dyDescent="0.35"/>
    <row r="729" hidden="1" x14ac:dyDescent="0.35"/>
    <row r="730" hidden="1" x14ac:dyDescent="0.35"/>
    <row r="731" hidden="1" x14ac:dyDescent="0.35"/>
    <row r="732" hidden="1" x14ac:dyDescent="0.35"/>
    <row r="733" hidden="1" x14ac:dyDescent="0.35"/>
    <row r="734" hidden="1" x14ac:dyDescent="0.35"/>
    <row r="735" hidden="1" x14ac:dyDescent="0.35"/>
    <row r="736" hidden="1" x14ac:dyDescent="0.35"/>
    <row r="737" hidden="1" x14ac:dyDescent="0.35"/>
    <row r="738" hidden="1" x14ac:dyDescent="0.35"/>
    <row r="739" hidden="1" x14ac:dyDescent="0.35"/>
    <row r="740" hidden="1" x14ac:dyDescent="0.35"/>
    <row r="741" hidden="1" x14ac:dyDescent="0.35"/>
    <row r="742" hidden="1" x14ac:dyDescent="0.35"/>
    <row r="743" hidden="1" x14ac:dyDescent="0.35"/>
    <row r="744" hidden="1" x14ac:dyDescent="0.35"/>
    <row r="745" hidden="1" x14ac:dyDescent="0.35"/>
    <row r="746" hidden="1" x14ac:dyDescent="0.35"/>
    <row r="747" hidden="1" x14ac:dyDescent="0.35"/>
    <row r="748" hidden="1" x14ac:dyDescent="0.35"/>
    <row r="749" hidden="1" x14ac:dyDescent="0.35"/>
    <row r="750" hidden="1" x14ac:dyDescent="0.35"/>
    <row r="751" hidden="1" x14ac:dyDescent="0.35"/>
    <row r="752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  <row r="836" hidden="1" x14ac:dyDescent="0.35"/>
    <row r="837" hidden="1" x14ac:dyDescent="0.35"/>
    <row r="838" hidden="1" x14ac:dyDescent="0.35"/>
    <row r="839" hidden="1" x14ac:dyDescent="0.35"/>
    <row r="840" hidden="1" x14ac:dyDescent="0.35"/>
    <row r="841" hidden="1" x14ac:dyDescent="0.35"/>
    <row r="842" hidden="1" x14ac:dyDescent="0.35"/>
    <row r="843" hidden="1" x14ac:dyDescent="0.35"/>
    <row r="844" hidden="1" x14ac:dyDescent="0.35"/>
    <row r="845" hidden="1" x14ac:dyDescent="0.35"/>
    <row r="846" hidden="1" x14ac:dyDescent="0.35"/>
    <row r="847" hidden="1" x14ac:dyDescent="0.35"/>
    <row r="848" hidden="1" x14ac:dyDescent="0.35"/>
    <row r="849" hidden="1" x14ac:dyDescent="0.35"/>
    <row r="850" hidden="1" x14ac:dyDescent="0.35"/>
    <row r="851" hidden="1" x14ac:dyDescent="0.35"/>
    <row r="852" hidden="1" x14ac:dyDescent="0.35"/>
    <row r="853" hidden="1" x14ac:dyDescent="0.35"/>
    <row r="854" hidden="1" x14ac:dyDescent="0.35"/>
    <row r="855" hidden="1" x14ac:dyDescent="0.35"/>
    <row r="856" hidden="1" x14ac:dyDescent="0.35"/>
    <row r="857" hidden="1" x14ac:dyDescent="0.35"/>
    <row r="858" hidden="1" x14ac:dyDescent="0.35"/>
    <row r="859" hidden="1" x14ac:dyDescent="0.35"/>
    <row r="860" hidden="1" x14ac:dyDescent="0.35"/>
    <row r="861" hidden="1" x14ac:dyDescent="0.35"/>
    <row r="862" hidden="1" x14ac:dyDescent="0.35"/>
    <row r="863" hidden="1" x14ac:dyDescent="0.35"/>
    <row r="864" hidden="1" x14ac:dyDescent="0.35"/>
    <row r="865" hidden="1" x14ac:dyDescent="0.35"/>
    <row r="866" hidden="1" x14ac:dyDescent="0.35"/>
    <row r="867" hidden="1" x14ac:dyDescent="0.35"/>
    <row r="868" hidden="1" x14ac:dyDescent="0.35"/>
    <row r="869" hidden="1" x14ac:dyDescent="0.35"/>
    <row r="870" hidden="1" x14ac:dyDescent="0.35"/>
    <row r="871" hidden="1" x14ac:dyDescent="0.35"/>
    <row r="872" hidden="1" x14ac:dyDescent="0.35"/>
    <row r="873" hidden="1" x14ac:dyDescent="0.35"/>
    <row r="874" hidden="1" x14ac:dyDescent="0.35"/>
    <row r="875" hidden="1" x14ac:dyDescent="0.35"/>
    <row r="876" hidden="1" x14ac:dyDescent="0.35"/>
    <row r="877" hidden="1" x14ac:dyDescent="0.35"/>
    <row r="878" hidden="1" x14ac:dyDescent="0.35"/>
    <row r="879" hidden="1" x14ac:dyDescent="0.35"/>
    <row r="880" hidden="1" x14ac:dyDescent="0.35"/>
    <row r="881" hidden="1" x14ac:dyDescent="0.35"/>
    <row r="882" hidden="1" x14ac:dyDescent="0.35"/>
    <row r="883" hidden="1" x14ac:dyDescent="0.35"/>
    <row r="884" hidden="1" x14ac:dyDescent="0.35"/>
    <row r="885" hidden="1" x14ac:dyDescent="0.35"/>
    <row r="886" hidden="1" x14ac:dyDescent="0.35"/>
    <row r="887" hidden="1" x14ac:dyDescent="0.35"/>
    <row r="888" hidden="1" x14ac:dyDescent="0.35"/>
    <row r="889" hidden="1" x14ac:dyDescent="0.35"/>
    <row r="890" hidden="1" x14ac:dyDescent="0.35"/>
    <row r="891" hidden="1" x14ac:dyDescent="0.35"/>
    <row r="892" hidden="1" x14ac:dyDescent="0.35"/>
    <row r="893" hidden="1" x14ac:dyDescent="0.35"/>
    <row r="894" hidden="1" x14ac:dyDescent="0.35"/>
    <row r="895" hidden="1" x14ac:dyDescent="0.35"/>
    <row r="896" hidden="1" x14ac:dyDescent="0.35"/>
    <row r="897" hidden="1" x14ac:dyDescent="0.35"/>
    <row r="898" hidden="1" x14ac:dyDescent="0.35"/>
    <row r="899" hidden="1" x14ac:dyDescent="0.35"/>
    <row r="900" hidden="1" x14ac:dyDescent="0.35"/>
    <row r="901" hidden="1" x14ac:dyDescent="0.35"/>
    <row r="902" hidden="1" x14ac:dyDescent="0.35"/>
    <row r="903" hidden="1" x14ac:dyDescent="0.35"/>
    <row r="904" hidden="1" x14ac:dyDescent="0.35"/>
    <row r="905" hidden="1" x14ac:dyDescent="0.35"/>
    <row r="906" hidden="1" x14ac:dyDescent="0.35"/>
    <row r="907" hidden="1" x14ac:dyDescent="0.35"/>
    <row r="908" hidden="1" x14ac:dyDescent="0.35"/>
    <row r="909" hidden="1" x14ac:dyDescent="0.35"/>
    <row r="910" hidden="1" x14ac:dyDescent="0.35"/>
    <row r="911" hidden="1" x14ac:dyDescent="0.35"/>
    <row r="912" hidden="1" x14ac:dyDescent="0.35"/>
    <row r="913" hidden="1" x14ac:dyDescent="0.35"/>
    <row r="914" hidden="1" x14ac:dyDescent="0.35"/>
    <row r="915" hidden="1" x14ac:dyDescent="0.35"/>
    <row r="916" hidden="1" x14ac:dyDescent="0.35"/>
    <row r="917" hidden="1" x14ac:dyDescent="0.35"/>
    <row r="918" hidden="1" x14ac:dyDescent="0.35"/>
    <row r="919" hidden="1" x14ac:dyDescent="0.35"/>
    <row r="920" hidden="1" x14ac:dyDescent="0.35"/>
    <row r="921" hidden="1" x14ac:dyDescent="0.35"/>
    <row r="922" hidden="1" x14ac:dyDescent="0.35"/>
    <row r="923" hidden="1" x14ac:dyDescent="0.35"/>
    <row r="924" hidden="1" x14ac:dyDescent="0.35"/>
    <row r="925" hidden="1" x14ac:dyDescent="0.35"/>
    <row r="926" hidden="1" x14ac:dyDescent="0.35"/>
    <row r="927" hidden="1" x14ac:dyDescent="0.35"/>
    <row r="928" hidden="1" x14ac:dyDescent="0.35"/>
    <row r="929" hidden="1" x14ac:dyDescent="0.35"/>
    <row r="930" hidden="1" x14ac:dyDescent="0.35"/>
    <row r="931" hidden="1" x14ac:dyDescent="0.35"/>
    <row r="932" hidden="1" x14ac:dyDescent="0.35"/>
    <row r="933" hidden="1" x14ac:dyDescent="0.35"/>
    <row r="934" hidden="1" x14ac:dyDescent="0.35"/>
    <row r="935" hidden="1" x14ac:dyDescent="0.35"/>
    <row r="936" hidden="1" x14ac:dyDescent="0.35"/>
    <row r="937" hidden="1" x14ac:dyDescent="0.35"/>
    <row r="938" hidden="1" x14ac:dyDescent="0.35"/>
    <row r="939" hidden="1" x14ac:dyDescent="0.35"/>
    <row r="940" hidden="1" x14ac:dyDescent="0.35"/>
    <row r="941" hidden="1" x14ac:dyDescent="0.35"/>
    <row r="942" hidden="1" x14ac:dyDescent="0.35"/>
    <row r="943" hidden="1" x14ac:dyDescent="0.35"/>
    <row r="944" hidden="1" x14ac:dyDescent="0.35"/>
    <row r="945" hidden="1" x14ac:dyDescent="0.35"/>
    <row r="946" hidden="1" x14ac:dyDescent="0.35"/>
    <row r="947" hidden="1" x14ac:dyDescent="0.35"/>
    <row r="948" hidden="1" x14ac:dyDescent="0.35"/>
    <row r="949" hidden="1" x14ac:dyDescent="0.35"/>
    <row r="950" hidden="1" x14ac:dyDescent="0.35"/>
    <row r="951" hidden="1" x14ac:dyDescent="0.35"/>
    <row r="952" hidden="1" x14ac:dyDescent="0.35"/>
    <row r="953" hidden="1" x14ac:dyDescent="0.35"/>
    <row r="954" hidden="1" x14ac:dyDescent="0.35"/>
    <row r="955" hidden="1" x14ac:dyDescent="0.35"/>
    <row r="956" hidden="1" x14ac:dyDescent="0.35"/>
    <row r="957" hidden="1" x14ac:dyDescent="0.35"/>
    <row r="958" hidden="1" x14ac:dyDescent="0.35"/>
    <row r="959" hidden="1" x14ac:dyDescent="0.35"/>
    <row r="960" hidden="1" x14ac:dyDescent="0.35"/>
    <row r="961" hidden="1" x14ac:dyDescent="0.35"/>
    <row r="962" hidden="1" x14ac:dyDescent="0.35"/>
    <row r="963" hidden="1" x14ac:dyDescent="0.35"/>
    <row r="964" hidden="1" x14ac:dyDescent="0.35"/>
    <row r="965" hidden="1" x14ac:dyDescent="0.35"/>
    <row r="966" hidden="1" x14ac:dyDescent="0.35"/>
    <row r="967" hidden="1" x14ac:dyDescent="0.35"/>
    <row r="968" hidden="1" x14ac:dyDescent="0.35"/>
    <row r="969" hidden="1" x14ac:dyDescent="0.35"/>
    <row r="970" hidden="1" x14ac:dyDescent="0.35"/>
    <row r="971" hidden="1" x14ac:dyDescent="0.35"/>
    <row r="972" hidden="1" x14ac:dyDescent="0.35"/>
    <row r="973" hidden="1" x14ac:dyDescent="0.35"/>
    <row r="974" hidden="1" x14ac:dyDescent="0.35"/>
    <row r="975" hidden="1" x14ac:dyDescent="0.35"/>
    <row r="976" hidden="1" x14ac:dyDescent="0.35"/>
    <row r="977" hidden="1" x14ac:dyDescent="0.35"/>
    <row r="978" hidden="1" x14ac:dyDescent="0.35"/>
    <row r="979" hidden="1" x14ac:dyDescent="0.35"/>
    <row r="980" hidden="1" x14ac:dyDescent="0.35"/>
    <row r="981" hidden="1" x14ac:dyDescent="0.35"/>
    <row r="982" hidden="1" x14ac:dyDescent="0.35"/>
    <row r="983" hidden="1" x14ac:dyDescent="0.35"/>
    <row r="984" hidden="1" x14ac:dyDescent="0.35"/>
    <row r="985" hidden="1" x14ac:dyDescent="0.35"/>
    <row r="986" hidden="1" x14ac:dyDescent="0.35"/>
    <row r="987" hidden="1" x14ac:dyDescent="0.35"/>
    <row r="988" hidden="1" x14ac:dyDescent="0.35"/>
    <row r="989" hidden="1" x14ac:dyDescent="0.35"/>
    <row r="990" hidden="1" x14ac:dyDescent="0.35"/>
    <row r="991" hidden="1" x14ac:dyDescent="0.35"/>
    <row r="992" hidden="1" x14ac:dyDescent="0.35"/>
    <row r="993" hidden="1" x14ac:dyDescent="0.35"/>
    <row r="994" hidden="1" x14ac:dyDescent="0.35"/>
    <row r="995" hidden="1" x14ac:dyDescent="0.35"/>
    <row r="996" hidden="1" x14ac:dyDescent="0.35"/>
    <row r="997" hidden="1" x14ac:dyDescent="0.35"/>
    <row r="998" hidden="1" x14ac:dyDescent="0.35"/>
    <row r="999" hidden="1" x14ac:dyDescent="0.35"/>
    <row r="1000" hidden="1" x14ac:dyDescent="0.35"/>
    <row r="1001" hidden="1" x14ac:dyDescent="0.35"/>
    <row r="1002" hidden="1" x14ac:dyDescent="0.35"/>
    <row r="1003" hidden="1" x14ac:dyDescent="0.35"/>
    <row r="1004" hidden="1" x14ac:dyDescent="0.35"/>
    <row r="1005" hidden="1" x14ac:dyDescent="0.35"/>
    <row r="1006" hidden="1" x14ac:dyDescent="0.35"/>
    <row r="1007" hidden="1" x14ac:dyDescent="0.35"/>
    <row r="1008" hidden="1" x14ac:dyDescent="0.35"/>
    <row r="1009" hidden="1" x14ac:dyDescent="0.35"/>
    <row r="1010" hidden="1" x14ac:dyDescent="0.35"/>
    <row r="1011" hidden="1" x14ac:dyDescent="0.35"/>
    <row r="1012" hidden="1" x14ac:dyDescent="0.35"/>
    <row r="1013" hidden="1" x14ac:dyDescent="0.35"/>
    <row r="1014" hidden="1" x14ac:dyDescent="0.35"/>
    <row r="1015" hidden="1" x14ac:dyDescent="0.35"/>
    <row r="1016" hidden="1" x14ac:dyDescent="0.35"/>
    <row r="1017" hidden="1" x14ac:dyDescent="0.35"/>
    <row r="1018" hidden="1" x14ac:dyDescent="0.35"/>
    <row r="1019" hidden="1" x14ac:dyDescent="0.35"/>
    <row r="1020" hidden="1" x14ac:dyDescent="0.35"/>
    <row r="1021" hidden="1" x14ac:dyDescent="0.35"/>
    <row r="1022" hidden="1" x14ac:dyDescent="0.35"/>
    <row r="1023" hidden="1" x14ac:dyDescent="0.35"/>
    <row r="1024" hidden="1" x14ac:dyDescent="0.35"/>
    <row r="1025" hidden="1" x14ac:dyDescent="0.35"/>
    <row r="1026" hidden="1" x14ac:dyDescent="0.35"/>
    <row r="1027" hidden="1" x14ac:dyDescent="0.35"/>
    <row r="1028" hidden="1" x14ac:dyDescent="0.35"/>
    <row r="1029" hidden="1" x14ac:dyDescent="0.35"/>
    <row r="1030" hidden="1" x14ac:dyDescent="0.35"/>
    <row r="1031" hidden="1" x14ac:dyDescent="0.35"/>
    <row r="1032" hidden="1" x14ac:dyDescent="0.35"/>
    <row r="1033" hidden="1" x14ac:dyDescent="0.35"/>
    <row r="1034" hidden="1" x14ac:dyDescent="0.35"/>
    <row r="1035" hidden="1" x14ac:dyDescent="0.35"/>
    <row r="1036" hidden="1" x14ac:dyDescent="0.35"/>
    <row r="1037" hidden="1" x14ac:dyDescent="0.35"/>
    <row r="1038" hidden="1" x14ac:dyDescent="0.35"/>
    <row r="1039" hidden="1" x14ac:dyDescent="0.35"/>
    <row r="1040" hidden="1" x14ac:dyDescent="0.35"/>
    <row r="1041" hidden="1" x14ac:dyDescent="0.35"/>
    <row r="1042" hidden="1" x14ac:dyDescent="0.35"/>
    <row r="1043" hidden="1" x14ac:dyDescent="0.35"/>
    <row r="1044" hidden="1" x14ac:dyDescent="0.35"/>
    <row r="1045" hidden="1" x14ac:dyDescent="0.35"/>
    <row r="1046" hidden="1" x14ac:dyDescent="0.35"/>
    <row r="1047" hidden="1" x14ac:dyDescent="0.35"/>
    <row r="1048" hidden="1" x14ac:dyDescent="0.35"/>
    <row r="1049" hidden="1" x14ac:dyDescent="0.35"/>
    <row r="1050" hidden="1" x14ac:dyDescent="0.35"/>
    <row r="1051" hidden="1" x14ac:dyDescent="0.35"/>
    <row r="1052" hidden="1" x14ac:dyDescent="0.35"/>
    <row r="1053" hidden="1" x14ac:dyDescent="0.35"/>
    <row r="1054" hidden="1" x14ac:dyDescent="0.35"/>
    <row r="1055" hidden="1" x14ac:dyDescent="0.35"/>
    <row r="1056" hidden="1" x14ac:dyDescent="0.35"/>
    <row r="1057" hidden="1" x14ac:dyDescent="0.35"/>
    <row r="1058" hidden="1" x14ac:dyDescent="0.35"/>
    <row r="1059" hidden="1" x14ac:dyDescent="0.35"/>
    <row r="1060" hidden="1" x14ac:dyDescent="0.35"/>
    <row r="1061" hidden="1" x14ac:dyDescent="0.35"/>
    <row r="1062" hidden="1" x14ac:dyDescent="0.35"/>
    <row r="1063" hidden="1" x14ac:dyDescent="0.35"/>
    <row r="1064" hidden="1" x14ac:dyDescent="0.35"/>
    <row r="1065" hidden="1" x14ac:dyDescent="0.35"/>
    <row r="1066" hidden="1" x14ac:dyDescent="0.35"/>
    <row r="1067" hidden="1" x14ac:dyDescent="0.35"/>
    <row r="1068" hidden="1" x14ac:dyDescent="0.35"/>
    <row r="1069" hidden="1" x14ac:dyDescent="0.35"/>
    <row r="1070" hidden="1" x14ac:dyDescent="0.35"/>
    <row r="1071" hidden="1" x14ac:dyDescent="0.35"/>
    <row r="1072" hidden="1" x14ac:dyDescent="0.35"/>
    <row r="1073" hidden="1" x14ac:dyDescent="0.35"/>
    <row r="1074" hidden="1" x14ac:dyDescent="0.35"/>
    <row r="1075" hidden="1" x14ac:dyDescent="0.35"/>
    <row r="1076" hidden="1" x14ac:dyDescent="0.35"/>
    <row r="1077" hidden="1" x14ac:dyDescent="0.35"/>
    <row r="1078" hidden="1" x14ac:dyDescent="0.35"/>
    <row r="1079" hidden="1" x14ac:dyDescent="0.35"/>
    <row r="1080" hidden="1" x14ac:dyDescent="0.35"/>
    <row r="1081" hidden="1" x14ac:dyDescent="0.35"/>
    <row r="1082" hidden="1" x14ac:dyDescent="0.35"/>
    <row r="1083" hidden="1" x14ac:dyDescent="0.35"/>
    <row r="1084" hidden="1" x14ac:dyDescent="0.35"/>
    <row r="1085" hidden="1" x14ac:dyDescent="0.35"/>
    <row r="1086" hidden="1" x14ac:dyDescent="0.35"/>
    <row r="1087" hidden="1" x14ac:dyDescent="0.35"/>
    <row r="1088" hidden="1" x14ac:dyDescent="0.35"/>
    <row r="1089" hidden="1" x14ac:dyDescent="0.35"/>
    <row r="1090" hidden="1" x14ac:dyDescent="0.35"/>
    <row r="1091" hidden="1" x14ac:dyDescent="0.35"/>
    <row r="1092" hidden="1" x14ac:dyDescent="0.35"/>
    <row r="1093" hidden="1" x14ac:dyDescent="0.35"/>
    <row r="1094" hidden="1" x14ac:dyDescent="0.35"/>
    <row r="1095" hidden="1" x14ac:dyDescent="0.35"/>
    <row r="1096" hidden="1" x14ac:dyDescent="0.35"/>
    <row r="1097" hidden="1" x14ac:dyDescent="0.35"/>
    <row r="1098" hidden="1" x14ac:dyDescent="0.35"/>
    <row r="1099" hidden="1" x14ac:dyDescent="0.35"/>
    <row r="1100" hidden="1" x14ac:dyDescent="0.35"/>
    <row r="1101" hidden="1" x14ac:dyDescent="0.35"/>
    <row r="1102" hidden="1" x14ac:dyDescent="0.35"/>
    <row r="1103" hidden="1" x14ac:dyDescent="0.35"/>
    <row r="1104" hidden="1" x14ac:dyDescent="0.35"/>
    <row r="1105" hidden="1" x14ac:dyDescent="0.35"/>
    <row r="1106" hidden="1" x14ac:dyDescent="0.35"/>
    <row r="1107" hidden="1" x14ac:dyDescent="0.35"/>
    <row r="1108" hidden="1" x14ac:dyDescent="0.35"/>
    <row r="1109" hidden="1" x14ac:dyDescent="0.35"/>
    <row r="1110" hidden="1" x14ac:dyDescent="0.35"/>
    <row r="1111" hidden="1" x14ac:dyDescent="0.35"/>
    <row r="1112" hidden="1" x14ac:dyDescent="0.35"/>
    <row r="1113" hidden="1" x14ac:dyDescent="0.35"/>
    <row r="1114" hidden="1" x14ac:dyDescent="0.35"/>
    <row r="1115" hidden="1" x14ac:dyDescent="0.35"/>
    <row r="1116" hidden="1" x14ac:dyDescent="0.35"/>
    <row r="1117" hidden="1" x14ac:dyDescent="0.35"/>
    <row r="1118" hidden="1" x14ac:dyDescent="0.35"/>
    <row r="1119" hidden="1" x14ac:dyDescent="0.35"/>
    <row r="1120" hidden="1" x14ac:dyDescent="0.35"/>
    <row r="1121" hidden="1" x14ac:dyDescent="0.35"/>
    <row r="1122" hidden="1" x14ac:dyDescent="0.35"/>
    <row r="1123" hidden="1" x14ac:dyDescent="0.35"/>
    <row r="1124" hidden="1" x14ac:dyDescent="0.35"/>
    <row r="1125" hidden="1" x14ac:dyDescent="0.35"/>
    <row r="1126" hidden="1" x14ac:dyDescent="0.35"/>
    <row r="1127" hidden="1" x14ac:dyDescent="0.35"/>
    <row r="1128" hidden="1" x14ac:dyDescent="0.35"/>
    <row r="1129" hidden="1" x14ac:dyDescent="0.35"/>
    <row r="1130" hidden="1" x14ac:dyDescent="0.35"/>
    <row r="1131" hidden="1" x14ac:dyDescent="0.35"/>
    <row r="1132" hidden="1" x14ac:dyDescent="0.35"/>
    <row r="1133" hidden="1" x14ac:dyDescent="0.35"/>
    <row r="1134" hidden="1" x14ac:dyDescent="0.35"/>
    <row r="1135" hidden="1" x14ac:dyDescent="0.35"/>
    <row r="1136" hidden="1" x14ac:dyDescent="0.35"/>
    <row r="1137" hidden="1" x14ac:dyDescent="0.35"/>
    <row r="1138" hidden="1" x14ac:dyDescent="0.35"/>
    <row r="1139" hidden="1" x14ac:dyDescent="0.35"/>
    <row r="1140" hidden="1" x14ac:dyDescent="0.35"/>
    <row r="1141" hidden="1" x14ac:dyDescent="0.35"/>
    <row r="1142" hidden="1" x14ac:dyDescent="0.35"/>
    <row r="1143" hidden="1" x14ac:dyDescent="0.35"/>
    <row r="1144" hidden="1" x14ac:dyDescent="0.35"/>
    <row r="1145" hidden="1" x14ac:dyDescent="0.35"/>
    <row r="1146" hidden="1" x14ac:dyDescent="0.35"/>
    <row r="1147" hidden="1" x14ac:dyDescent="0.35"/>
    <row r="1148" hidden="1" x14ac:dyDescent="0.35"/>
    <row r="1149" hidden="1" x14ac:dyDescent="0.35"/>
    <row r="1150" hidden="1" x14ac:dyDescent="0.35"/>
    <row r="1151" hidden="1" x14ac:dyDescent="0.35"/>
    <row r="1152" hidden="1" x14ac:dyDescent="0.35"/>
    <row r="1153" hidden="1" x14ac:dyDescent="0.35"/>
    <row r="1154" hidden="1" x14ac:dyDescent="0.35"/>
    <row r="1155" hidden="1" x14ac:dyDescent="0.35"/>
    <row r="1156" hidden="1" x14ac:dyDescent="0.35"/>
    <row r="1157" hidden="1" x14ac:dyDescent="0.35"/>
    <row r="1158" hidden="1" x14ac:dyDescent="0.35"/>
    <row r="1159" hidden="1" x14ac:dyDescent="0.35"/>
    <row r="1160" hidden="1" x14ac:dyDescent="0.35"/>
    <row r="1161" hidden="1" x14ac:dyDescent="0.35"/>
    <row r="1162" hidden="1" x14ac:dyDescent="0.35"/>
    <row r="1163" hidden="1" x14ac:dyDescent="0.35"/>
    <row r="1164" hidden="1" x14ac:dyDescent="0.35"/>
    <row r="1165" hidden="1" x14ac:dyDescent="0.35"/>
    <row r="1166" hidden="1" x14ac:dyDescent="0.35"/>
    <row r="1167" hidden="1" x14ac:dyDescent="0.35"/>
    <row r="1168" hidden="1" x14ac:dyDescent="0.35"/>
    <row r="1169" hidden="1" x14ac:dyDescent="0.35"/>
    <row r="1170" hidden="1" x14ac:dyDescent="0.35"/>
    <row r="1171" hidden="1" x14ac:dyDescent="0.35"/>
    <row r="1172" hidden="1" x14ac:dyDescent="0.35"/>
    <row r="1173" hidden="1" x14ac:dyDescent="0.35"/>
    <row r="1174" hidden="1" x14ac:dyDescent="0.35"/>
    <row r="1175" hidden="1" x14ac:dyDescent="0.35"/>
    <row r="1176" hidden="1" x14ac:dyDescent="0.35"/>
    <row r="1177" hidden="1" x14ac:dyDescent="0.35"/>
    <row r="1178" hidden="1" x14ac:dyDescent="0.35"/>
    <row r="1179" hidden="1" x14ac:dyDescent="0.35"/>
    <row r="1180" hidden="1" x14ac:dyDescent="0.35"/>
    <row r="1181" hidden="1" x14ac:dyDescent="0.35"/>
    <row r="1182" hidden="1" x14ac:dyDescent="0.35"/>
    <row r="1183" hidden="1" x14ac:dyDescent="0.35"/>
    <row r="1184" hidden="1" x14ac:dyDescent="0.35"/>
    <row r="1185" hidden="1" x14ac:dyDescent="0.35"/>
    <row r="1186" hidden="1" x14ac:dyDescent="0.35"/>
    <row r="1187" hidden="1" x14ac:dyDescent="0.35"/>
    <row r="1188" hidden="1" x14ac:dyDescent="0.35"/>
    <row r="1189" hidden="1" x14ac:dyDescent="0.35"/>
    <row r="1190" hidden="1" x14ac:dyDescent="0.35"/>
    <row r="1191" hidden="1" x14ac:dyDescent="0.35"/>
    <row r="1192" hidden="1" x14ac:dyDescent="0.35"/>
    <row r="1193" hidden="1" x14ac:dyDescent="0.35"/>
    <row r="1194" hidden="1" x14ac:dyDescent="0.35"/>
    <row r="1195" hidden="1" x14ac:dyDescent="0.35"/>
    <row r="1196" hidden="1" x14ac:dyDescent="0.35"/>
    <row r="1197" hidden="1" x14ac:dyDescent="0.35"/>
    <row r="1198" hidden="1" x14ac:dyDescent="0.35"/>
    <row r="1199" hidden="1" x14ac:dyDescent="0.35"/>
    <row r="1200" hidden="1" x14ac:dyDescent="0.35"/>
    <row r="1201" hidden="1" x14ac:dyDescent="0.35"/>
    <row r="1202" hidden="1" x14ac:dyDescent="0.35"/>
    <row r="1203" hidden="1" x14ac:dyDescent="0.35"/>
    <row r="1204" hidden="1" x14ac:dyDescent="0.35"/>
    <row r="1205" hidden="1" x14ac:dyDescent="0.35"/>
    <row r="1206" hidden="1" x14ac:dyDescent="0.35"/>
    <row r="1207" hidden="1" x14ac:dyDescent="0.35"/>
    <row r="1208" hidden="1" x14ac:dyDescent="0.35"/>
    <row r="1209" hidden="1" x14ac:dyDescent="0.35"/>
    <row r="1210" hidden="1" x14ac:dyDescent="0.35"/>
    <row r="1211" hidden="1" x14ac:dyDescent="0.35"/>
    <row r="1212" hidden="1" x14ac:dyDescent="0.35"/>
    <row r="1213" hidden="1" x14ac:dyDescent="0.35"/>
    <row r="1214" hidden="1" x14ac:dyDescent="0.35"/>
    <row r="1215" hidden="1" x14ac:dyDescent="0.35"/>
    <row r="1216" hidden="1" x14ac:dyDescent="0.35"/>
    <row r="1217" hidden="1" x14ac:dyDescent="0.35"/>
    <row r="1218" hidden="1" x14ac:dyDescent="0.35"/>
    <row r="1219" hidden="1" x14ac:dyDescent="0.35"/>
    <row r="1220" hidden="1" x14ac:dyDescent="0.35"/>
    <row r="1221" hidden="1" x14ac:dyDescent="0.35"/>
    <row r="1222" hidden="1" x14ac:dyDescent="0.35"/>
    <row r="1223" hidden="1" x14ac:dyDescent="0.35"/>
    <row r="1224" hidden="1" x14ac:dyDescent="0.35"/>
    <row r="1225" hidden="1" x14ac:dyDescent="0.35"/>
    <row r="1226" hidden="1" x14ac:dyDescent="0.35"/>
    <row r="1227" hidden="1" x14ac:dyDescent="0.35"/>
    <row r="1228" hidden="1" x14ac:dyDescent="0.35"/>
    <row r="1229" hidden="1" x14ac:dyDescent="0.35"/>
    <row r="1230" hidden="1" x14ac:dyDescent="0.35"/>
    <row r="1231" hidden="1" x14ac:dyDescent="0.35"/>
    <row r="1232" hidden="1" x14ac:dyDescent="0.35"/>
    <row r="1233" hidden="1" x14ac:dyDescent="0.35"/>
    <row r="1234" hidden="1" x14ac:dyDescent="0.35"/>
    <row r="1235" hidden="1" x14ac:dyDescent="0.35"/>
    <row r="1236" hidden="1" x14ac:dyDescent="0.35"/>
    <row r="1237" hidden="1" x14ac:dyDescent="0.35"/>
    <row r="1238" hidden="1" x14ac:dyDescent="0.35"/>
    <row r="1239" hidden="1" x14ac:dyDescent="0.35"/>
    <row r="1240" hidden="1" x14ac:dyDescent="0.35"/>
    <row r="1241" hidden="1" x14ac:dyDescent="0.35"/>
    <row r="1242" hidden="1" x14ac:dyDescent="0.35"/>
    <row r="1243" hidden="1" x14ac:dyDescent="0.35"/>
    <row r="1244" hidden="1" x14ac:dyDescent="0.35"/>
    <row r="1245" hidden="1" x14ac:dyDescent="0.35"/>
    <row r="1246" hidden="1" x14ac:dyDescent="0.35"/>
    <row r="1247" hidden="1" x14ac:dyDescent="0.35"/>
    <row r="1248" hidden="1" x14ac:dyDescent="0.35"/>
    <row r="1249" hidden="1" x14ac:dyDescent="0.35"/>
    <row r="1250" hidden="1" x14ac:dyDescent="0.35"/>
    <row r="1251" hidden="1" x14ac:dyDescent="0.35"/>
    <row r="1252" hidden="1" x14ac:dyDescent="0.35"/>
    <row r="1253" hidden="1" x14ac:dyDescent="0.35"/>
    <row r="1254" hidden="1" x14ac:dyDescent="0.35"/>
    <row r="1255" hidden="1" x14ac:dyDescent="0.35"/>
    <row r="1256" hidden="1" x14ac:dyDescent="0.35"/>
    <row r="1257" hidden="1" x14ac:dyDescent="0.35"/>
    <row r="1258" hidden="1" x14ac:dyDescent="0.35"/>
    <row r="1259" hidden="1" x14ac:dyDescent="0.35"/>
    <row r="1260" hidden="1" x14ac:dyDescent="0.35"/>
    <row r="1261" hidden="1" x14ac:dyDescent="0.35"/>
    <row r="1262" hidden="1" x14ac:dyDescent="0.35"/>
    <row r="1263" hidden="1" x14ac:dyDescent="0.35"/>
    <row r="1264" hidden="1" x14ac:dyDescent="0.35"/>
    <row r="1265" hidden="1" x14ac:dyDescent="0.35"/>
    <row r="1266" hidden="1" x14ac:dyDescent="0.35"/>
    <row r="1267" hidden="1" x14ac:dyDescent="0.35"/>
    <row r="1268" hidden="1" x14ac:dyDescent="0.35"/>
    <row r="1269" hidden="1" x14ac:dyDescent="0.35"/>
    <row r="1270" hidden="1" x14ac:dyDescent="0.35"/>
    <row r="1271" hidden="1" x14ac:dyDescent="0.35"/>
    <row r="1272" hidden="1" x14ac:dyDescent="0.35"/>
    <row r="1273" hidden="1" x14ac:dyDescent="0.35"/>
    <row r="1274" hidden="1" x14ac:dyDescent="0.35"/>
    <row r="1275" hidden="1" x14ac:dyDescent="0.35"/>
    <row r="1276" hidden="1" x14ac:dyDescent="0.35"/>
    <row r="1277" hidden="1" x14ac:dyDescent="0.35"/>
    <row r="1278" hidden="1" x14ac:dyDescent="0.35"/>
    <row r="1279" hidden="1" x14ac:dyDescent="0.35"/>
    <row r="1280" hidden="1" x14ac:dyDescent="0.35"/>
    <row r="1281" hidden="1" x14ac:dyDescent="0.35"/>
    <row r="1282" hidden="1" x14ac:dyDescent="0.35"/>
    <row r="1283" hidden="1" x14ac:dyDescent="0.35"/>
    <row r="1284" hidden="1" x14ac:dyDescent="0.35"/>
    <row r="1285" hidden="1" x14ac:dyDescent="0.35"/>
    <row r="1286" hidden="1" x14ac:dyDescent="0.35"/>
    <row r="1287" hidden="1" x14ac:dyDescent="0.35"/>
    <row r="1288" hidden="1" x14ac:dyDescent="0.35"/>
    <row r="1289" hidden="1" x14ac:dyDescent="0.35"/>
    <row r="1290" hidden="1" x14ac:dyDescent="0.35"/>
    <row r="1291" hidden="1" x14ac:dyDescent="0.35"/>
    <row r="1292" hidden="1" x14ac:dyDescent="0.35"/>
    <row r="1293" hidden="1" x14ac:dyDescent="0.35"/>
    <row r="1294" hidden="1" x14ac:dyDescent="0.35"/>
    <row r="1295" hidden="1" x14ac:dyDescent="0.35"/>
    <row r="1296" hidden="1" x14ac:dyDescent="0.35"/>
    <row r="1297" hidden="1" x14ac:dyDescent="0.35"/>
    <row r="1298" hidden="1" x14ac:dyDescent="0.35"/>
    <row r="1299" hidden="1" x14ac:dyDescent="0.35"/>
    <row r="1300" hidden="1" x14ac:dyDescent="0.35"/>
    <row r="1301" hidden="1" x14ac:dyDescent="0.35"/>
    <row r="1302" hidden="1" x14ac:dyDescent="0.35"/>
    <row r="1303" hidden="1" x14ac:dyDescent="0.35"/>
    <row r="1304" hidden="1" x14ac:dyDescent="0.35"/>
    <row r="1305" hidden="1" x14ac:dyDescent="0.35"/>
    <row r="1306" hidden="1" x14ac:dyDescent="0.35"/>
    <row r="1307" hidden="1" x14ac:dyDescent="0.35"/>
    <row r="1308" hidden="1" x14ac:dyDescent="0.35"/>
    <row r="1309" hidden="1" x14ac:dyDescent="0.35"/>
    <row r="1310" hidden="1" x14ac:dyDescent="0.35"/>
    <row r="1311" hidden="1" x14ac:dyDescent="0.35"/>
    <row r="1312" hidden="1" x14ac:dyDescent="0.35"/>
    <row r="1313" hidden="1" x14ac:dyDescent="0.35"/>
    <row r="1314" hidden="1" x14ac:dyDescent="0.35"/>
    <row r="1315" hidden="1" x14ac:dyDescent="0.35"/>
    <row r="1316" hidden="1" x14ac:dyDescent="0.35"/>
    <row r="1317" hidden="1" x14ac:dyDescent="0.35"/>
    <row r="1318" hidden="1" x14ac:dyDescent="0.35"/>
    <row r="1319" hidden="1" x14ac:dyDescent="0.35"/>
    <row r="1320" hidden="1" x14ac:dyDescent="0.35"/>
    <row r="1321" hidden="1" x14ac:dyDescent="0.35"/>
    <row r="1322" hidden="1" x14ac:dyDescent="0.35"/>
    <row r="1323" hidden="1" x14ac:dyDescent="0.35"/>
    <row r="1324" hidden="1" x14ac:dyDescent="0.35"/>
    <row r="1325" hidden="1" x14ac:dyDescent="0.35"/>
    <row r="1326" hidden="1" x14ac:dyDescent="0.35"/>
    <row r="1327" hidden="1" x14ac:dyDescent="0.35"/>
    <row r="1328" hidden="1" x14ac:dyDescent="0.35"/>
    <row r="1329" hidden="1" x14ac:dyDescent="0.35"/>
    <row r="1330" hidden="1" x14ac:dyDescent="0.35"/>
    <row r="1331" hidden="1" x14ac:dyDescent="0.35"/>
    <row r="1332" hidden="1" x14ac:dyDescent="0.35"/>
    <row r="1333" hidden="1" x14ac:dyDescent="0.35"/>
    <row r="1334" hidden="1" x14ac:dyDescent="0.35"/>
    <row r="1335" hidden="1" x14ac:dyDescent="0.35"/>
    <row r="1336" hidden="1" x14ac:dyDescent="0.35"/>
    <row r="1337" hidden="1" x14ac:dyDescent="0.35"/>
    <row r="1338" hidden="1" x14ac:dyDescent="0.35"/>
    <row r="1339" hidden="1" x14ac:dyDescent="0.35"/>
    <row r="1340" hidden="1" x14ac:dyDescent="0.35"/>
    <row r="1341" hidden="1" x14ac:dyDescent="0.35"/>
    <row r="1342" hidden="1" x14ac:dyDescent="0.35"/>
    <row r="1343" hidden="1" x14ac:dyDescent="0.35"/>
    <row r="1344" hidden="1" x14ac:dyDescent="0.35"/>
    <row r="1345" hidden="1" x14ac:dyDescent="0.35"/>
    <row r="1346" hidden="1" x14ac:dyDescent="0.35"/>
    <row r="1347" hidden="1" x14ac:dyDescent="0.35"/>
    <row r="1348" hidden="1" x14ac:dyDescent="0.35"/>
    <row r="1349" hidden="1" x14ac:dyDescent="0.35"/>
    <row r="1350" hidden="1" x14ac:dyDescent="0.35"/>
    <row r="1351" hidden="1" x14ac:dyDescent="0.35"/>
    <row r="1352" hidden="1" x14ac:dyDescent="0.35"/>
    <row r="1353" hidden="1" x14ac:dyDescent="0.35"/>
    <row r="1354" hidden="1" x14ac:dyDescent="0.35"/>
    <row r="1355" hidden="1" x14ac:dyDescent="0.35"/>
    <row r="1356" hidden="1" x14ac:dyDescent="0.35"/>
    <row r="1357" hidden="1" x14ac:dyDescent="0.35"/>
    <row r="1358" hidden="1" x14ac:dyDescent="0.35"/>
    <row r="1359" hidden="1" x14ac:dyDescent="0.35"/>
    <row r="1360" hidden="1" x14ac:dyDescent="0.35"/>
    <row r="1361" hidden="1" x14ac:dyDescent="0.35"/>
    <row r="1362" hidden="1" x14ac:dyDescent="0.35"/>
    <row r="1363" hidden="1" x14ac:dyDescent="0.35"/>
    <row r="1364" hidden="1" x14ac:dyDescent="0.35"/>
    <row r="1365" hidden="1" x14ac:dyDescent="0.35"/>
    <row r="1366" hidden="1" x14ac:dyDescent="0.35"/>
    <row r="1367" hidden="1" x14ac:dyDescent="0.35"/>
    <row r="1368" hidden="1" x14ac:dyDescent="0.35"/>
    <row r="1369" hidden="1" x14ac:dyDescent="0.35"/>
    <row r="1370" hidden="1" x14ac:dyDescent="0.35"/>
    <row r="1371" hidden="1" x14ac:dyDescent="0.35"/>
    <row r="1372" hidden="1" x14ac:dyDescent="0.35"/>
    <row r="1373" hidden="1" x14ac:dyDescent="0.35"/>
    <row r="1374" hidden="1" x14ac:dyDescent="0.35"/>
    <row r="1375" hidden="1" x14ac:dyDescent="0.35"/>
    <row r="1376" hidden="1" x14ac:dyDescent="0.35"/>
    <row r="1377" hidden="1" x14ac:dyDescent="0.35"/>
    <row r="1378" hidden="1" x14ac:dyDescent="0.35"/>
    <row r="1379" hidden="1" x14ac:dyDescent="0.35"/>
    <row r="1380" hidden="1" x14ac:dyDescent="0.35"/>
    <row r="1381" hidden="1" x14ac:dyDescent="0.35"/>
    <row r="1382" hidden="1" x14ac:dyDescent="0.35"/>
    <row r="1383" hidden="1" x14ac:dyDescent="0.35"/>
    <row r="1384" hidden="1" x14ac:dyDescent="0.35"/>
    <row r="1385" hidden="1" x14ac:dyDescent="0.35"/>
    <row r="1386" hidden="1" x14ac:dyDescent="0.35"/>
    <row r="1387" hidden="1" x14ac:dyDescent="0.35"/>
    <row r="1388" hidden="1" x14ac:dyDescent="0.35"/>
    <row r="1389" hidden="1" x14ac:dyDescent="0.35"/>
    <row r="1390" hidden="1" x14ac:dyDescent="0.35"/>
    <row r="1391" hidden="1" x14ac:dyDescent="0.35"/>
    <row r="1392" hidden="1" x14ac:dyDescent="0.35"/>
    <row r="1393" hidden="1" x14ac:dyDescent="0.35"/>
    <row r="1394" hidden="1" x14ac:dyDescent="0.35"/>
    <row r="1395" hidden="1" x14ac:dyDescent="0.35"/>
    <row r="1396" hidden="1" x14ac:dyDescent="0.35"/>
    <row r="1397" hidden="1" x14ac:dyDescent="0.35"/>
    <row r="1398" hidden="1" x14ac:dyDescent="0.35"/>
    <row r="1399" hidden="1" x14ac:dyDescent="0.35"/>
    <row r="1400" hidden="1" x14ac:dyDescent="0.35"/>
    <row r="1401" hidden="1" x14ac:dyDescent="0.35"/>
    <row r="1402" hidden="1" x14ac:dyDescent="0.35"/>
    <row r="1403" hidden="1" x14ac:dyDescent="0.35"/>
    <row r="1404" hidden="1" x14ac:dyDescent="0.35"/>
    <row r="1405" hidden="1" x14ac:dyDescent="0.35"/>
    <row r="1406" hidden="1" x14ac:dyDescent="0.35"/>
    <row r="1407" hidden="1" x14ac:dyDescent="0.35"/>
    <row r="1408" hidden="1" x14ac:dyDescent="0.35"/>
    <row r="1409" hidden="1" x14ac:dyDescent="0.35"/>
    <row r="1410" hidden="1" x14ac:dyDescent="0.35"/>
    <row r="1411" hidden="1" x14ac:dyDescent="0.35"/>
    <row r="1412" hidden="1" x14ac:dyDescent="0.35"/>
    <row r="1413" hidden="1" x14ac:dyDescent="0.35"/>
    <row r="1414" hidden="1" x14ac:dyDescent="0.35"/>
    <row r="1415" hidden="1" x14ac:dyDescent="0.35"/>
    <row r="1416" hidden="1" x14ac:dyDescent="0.35"/>
    <row r="1417" hidden="1" x14ac:dyDescent="0.35"/>
    <row r="1418" hidden="1" x14ac:dyDescent="0.35"/>
    <row r="1419" hidden="1" x14ac:dyDescent="0.35"/>
    <row r="1420" hidden="1" x14ac:dyDescent="0.35"/>
    <row r="1421" hidden="1" x14ac:dyDescent="0.35"/>
    <row r="1422" hidden="1" x14ac:dyDescent="0.35"/>
    <row r="1423" hidden="1" x14ac:dyDescent="0.35"/>
    <row r="1424" hidden="1" x14ac:dyDescent="0.35"/>
    <row r="1425" hidden="1" x14ac:dyDescent="0.35"/>
    <row r="1426" hidden="1" x14ac:dyDescent="0.35"/>
    <row r="1427" hidden="1" x14ac:dyDescent="0.35"/>
    <row r="1428" hidden="1" x14ac:dyDescent="0.35"/>
    <row r="1429" hidden="1" x14ac:dyDescent="0.35"/>
    <row r="1430" hidden="1" x14ac:dyDescent="0.35"/>
    <row r="1431" hidden="1" x14ac:dyDescent="0.35"/>
    <row r="1432" hidden="1" x14ac:dyDescent="0.35"/>
    <row r="1433" hidden="1" x14ac:dyDescent="0.35"/>
    <row r="1434" hidden="1" x14ac:dyDescent="0.35"/>
    <row r="1435" hidden="1" x14ac:dyDescent="0.35"/>
    <row r="1436" hidden="1" x14ac:dyDescent="0.35"/>
    <row r="1437" hidden="1" x14ac:dyDescent="0.35"/>
    <row r="1438" hidden="1" x14ac:dyDescent="0.35"/>
    <row r="1439" hidden="1" x14ac:dyDescent="0.35"/>
    <row r="1440" hidden="1" x14ac:dyDescent="0.35"/>
    <row r="1441" hidden="1" x14ac:dyDescent="0.35"/>
    <row r="1442" hidden="1" x14ac:dyDescent="0.35"/>
    <row r="1443" hidden="1" x14ac:dyDescent="0.35"/>
    <row r="1444" hidden="1" x14ac:dyDescent="0.35"/>
    <row r="1445" hidden="1" x14ac:dyDescent="0.35"/>
    <row r="1446" hidden="1" x14ac:dyDescent="0.35"/>
    <row r="1447" hidden="1" x14ac:dyDescent="0.35"/>
    <row r="1448" hidden="1" x14ac:dyDescent="0.35"/>
    <row r="1449" hidden="1" x14ac:dyDescent="0.35"/>
    <row r="1450" hidden="1" x14ac:dyDescent="0.35"/>
    <row r="1451" hidden="1" x14ac:dyDescent="0.35"/>
    <row r="1452" hidden="1" x14ac:dyDescent="0.35"/>
    <row r="1453" hidden="1" x14ac:dyDescent="0.35"/>
    <row r="1454" hidden="1" x14ac:dyDescent="0.35"/>
    <row r="1455" hidden="1" x14ac:dyDescent="0.35"/>
    <row r="1456" hidden="1" x14ac:dyDescent="0.35"/>
    <row r="1457" hidden="1" x14ac:dyDescent="0.35"/>
    <row r="1458" hidden="1" x14ac:dyDescent="0.35"/>
    <row r="1459" hidden="1" x14ac:dyDescent="0.35"/>
    <row r="1460" hidden="1" x14ac:dyDescent="0.35"/>
    <row r="1461" hidden="1" x14ac:dyDescent="0.35"/>
    <row r="1462" hidden="1" x14ac:dyDescent="0.35"/>
    <row r="1463" hidden="1" x14ac:dyDescent="0.35"/>
    <row r="1464" hidden="1" x14ac:dyDescent="0.35"/>
    <row r="1465" hidden="1" x14ac:dyDescent="0.35"/>
    <row r="1466" hidden="1" x14ac:dyDescent="0.35"/>
    <row r="1467" hidden="1" x14ac:dyDescent="0.35"/>
    <row r="1468" hidden="1" x14ac:dyDescent="0.35"/>
    <row r="1469" hidden="1" x14ac:dyDescent="0.35"/>
    <row r="1470" hidden="1" x14ac:dyDescent="0.35"/>
    <row r="1471" hidden="1" x14ac:dyDescent="0.35"/>
    <row r="1472" hidden="1" x14ac:dyDescent="0.35"/>
    <row r="1473" hidden="1" x14ac:dyDescent="0.35"/>
    <row r="1474" hidden="1" x14ac:dyDescent="0.35"/>
    <row r="1475" hidden="1" x14ac:dyDescent="0.35"/>
    <row r="1476" hidden="1" x14ac:dyDescent="0.35"/>
    <row r="1477" hidden="1" x14ac:dyDescent="0.35"/>
    <row r="1478" hidden="1" x14ac:dyDescent="0.35"/>
    <row r="1479" hidden="1" x14ac:dyDescent="0.35"/>
    <row r="1480" hidden="1" x14ac:dyDescent="0.35"/>
    <row r="1481" hidden="1" x14ac:dyDescent="0.35"/>
    <row r="1482" hidden="1" x14ac:dyDescent="0.35"/>
    <row r="1483" hidden="1" x14ac:dyDescent="0.35"/>
    <row r="1484" hidden="1" x14ac:dyDescent="0.35"/>
    <row r="1485" hidden="1" x14ac:dyDescent="0.35"/>
    <row r="1486" hidden="1" x14ac:dyDescent="0.35"/>
    <row r="1487" hidden="1" x14ac:dyDescent="0.35"/>
    <row r="1488" hidden="1" x14ac:dyDescent="0.35"/>
    <row r="1489" hidden="1" x14ac:dyDescent="0.35"/>
    <row r="1490" hidden="1" x14ac:dyDescent="0.35"/>
    <row r="1491" hidden="1" x14ac:dyDescent="0.35"/>
    <row r="1492" hidden="1" x14ac:dyDescent="0.35"/>
    <row r="1493" hidden="1" x14ac:dyDescent="0.35"/>
    <row r="1494" hidden="1" x14ac:dyDescent="0.35"/>
    <row r="1495" hidden="1" x14ac:dyDescent="0.35"/>
    <row r="1496" hidden="1" x14ac:dyDescent="0.35"/>
    <row r="1497" hidden="1" x14ac:dyDescent="0.35"/>
    <row r="1498" hidden="1" x14ac:dyDescent="0.35"/>
    <row r="1499" hidden="1" x14ac:dyDescent="0.35"/>
    <row r="1500" hidden="1" x14ac:dyDescent="0.35"/>
    <row r="1501" hidden="1" x14ac:dyDescent="0.35"/>
    <row r="1502" hidden="1" x14ac:dyDescent="0.35"/>
    <row r="1503" hidden="1" x14ac:dyDescent="0.35"/>
    <row r="1504" hidden="1" x14ac:dyDescent="0.35"/>
    <row r="1505" hidden="1" x14ac:dyDescent="0.35"/>
    <row r="1506" hidden="1" x14ac:dyDescent="0.35"/>
    <row r="1507" hidden="1" x14ac:dyDescent="0.35"/>
    <row r="1508" hidden="1" x14ac:dyDescent="0.35"/>
    <row r="1509" hidden="1" x14ac:dyDescent="0.35"/>
    <row r="1510" hidden="1" x14ac:dyDescent="0.35"/>
    <row r="1511" hidden="1" x14ac:dyDescent="0.35"/>
    <row r="1512" hidden="1" x14ac:dyDescent="0.35"/>
    <row r="1513" hidden="1" x14ac:dyDescent="0.35"/>
    <row r="1514" hidden="1" x14ac:dyDescent="0.35"/>
    <row r="1515" hidden="1" x14ac:dyDescent="0.35"/>
    <row r="1516" hidden="1" x14ac:dyDescent="0.35"/>
    <row r="1517" hidden="1" x14ac:dyDescent="0.35"/>
    <row r="1518" hidden="1" x14ac:dyDescent="0.35"/>
    <row r="1519" hidden="1" x14ac:dyDescent="0.35"/>
    <row r="1520" hidden="1" x14ac:dyDescent="0.35"/>
    <row r="1521" hidden="1" x14ac:dyDescent="0.35"/>
    <row r="1522" hidden="1" x14ac:dyDescent="0.35"/>
    <row r="1523" hidden="1" x14ac:dyDescent="0.35"/>
    <row r="1524" hidden="1" x14ac:dyDescent="0.35"/>
    <row r="1525" hidden="1" x14ac:dyDescent="0.35"/>
    <row r="1526" hidden="1" x14ac:dyDescent="0.35"/>
    <row r="1527" hidden="1" x14ac:dyDescent="0.35"/>
    <row r="1528" hidden="1" x14ac:dyDescent="0.35"/>
    <row r="1529" hidden="1" x14ac:dyDescent="0.35"/>
    <row r="1530" hidden="1" x14ac:dyDescent="0.35"/>
    <row r="1531" hidden="1" x14ac:dyDescent="0.35"/>
    <row r="1532" hidden="1" x14ac:dyDescent="0.35"/>
    <row r="1533" hidden="1" x14ac:dyDescent="0.35"/>
    <row r="1534" hidden="1" x14ac:dyDescent="0.35"/>
    <row r="1535" hidden="1" x14ac:dyDescent="0.35"/>
    <row r="1536" hidden="1" x14ac:dyDescent="0.35"/>
    <row r="1537" hidden="1" x14ac:dyDescent="0.35"/>
    <row r="1538" hidden="1" x14ac:dyDescent="0.35"/>
    <row r="1539" hidden="1" x14ac:dyDescent="0.35"/>
    <row r="1540" hidden="1" x14ac:dyDescent="0.35"/>
    <row r="1541" hidden="1" x14ac:dyDescent="0.35"/>
    <row r="1542" hidden="1" x14ac:dyDescent="0.35"/>
    <row r="1543" hidden="1" x14ac:dyDescent="0.35"/>
    <row r="1544" hidden="1" x14ac:dyDescent="0.35"/>
    <row r="1545" hidden="1" x14ac:dyDescent="0.35"/>
    <row r="1546" hidden="1" x14ac:dyDescent="0.35"/>
    <row r="1547" hidden="1" x14ac:dyDescent="0.35"/>
    <row r="1548" hidden="1" x14ac:dyDescent="0.35"/>
    <row r="1549" hidden="1" x14ac:dyDescent="0.35"/>
    <row r="1550" hidden="1" x14ac:dyDescent="0.35"/>
    <row r="1551" hidden="1" x14ac:dyDescent="0.35"/>
    <row r="1552" hidden="1" x14ac:dyDescent="0.35"/>
    <row r="1553" hidden="1" x14ac:dyDescent="0.35"/>
    <row r="1554" hidden="1" x14ac:dyDescent="0.35"/>
    <row r="1555" hidden="1" x14ac:dyDescent="0.35"/>
    <row r="1556" hidden="1" x14ac:dyDescent="0.35"/>
    <row r="1557" hidden="1" x14ac:dyDescent="0.35"/>
    <row r="1558" hidden="1" x14ac:dyDescent="0.35"/>
    <row r="1559" hidden="1" x14ac:dyDescent="0.35"/>
    <row r="1560" hidden="1" x14ac:dyDescent="0.35"/>
    <row r="1561" hidden="1" x14ac:dyDescent="0.35"/>
    <row r="1562" hidden="1" x14ac:dyDescent="0.35"/>
    <row r="1563" hidden="1" x14ac:dyDescent="0.35"/>
    <row r="1564" hidden="1" x14ac:dyDescent="0.35"/>
    <row r="1565" hidden="1" x14ac:dyDescent="0.35"/>
    <row r="1566" hidden="1" x14ac:dyDescent="0.35"/>
    <row r="1567" hidden="1" x14ac:dyDescent="0.35"/>
    <row r="1568" hidden="1" x14ac:dyDescent="0.35"/>
    <row r="1569" hidden="1" x14ac:dyDescent="0.35"/>
    <row r="1570" hidden="1" x14ac:dyDescent="0.35"/>
    <row r="1571" hidden="1" x14ac:dyDescent="0.35"/>
    <row r="1572" hidden="1" x14ac:dyDescent="0.35"/>
    <row r="1573" hidden="1" x14ac:dyDescent="0.35"/>
    <row r="1574" hidden="1" x14ac:dyDescent="0.35"/>
    <row r="1575" hidden="1" x14ac:dyDescent="0.35"/>
    <row r="1576" hidden="1" x14ac:dyDescent="0.35"/>
    <row r="1577" hidden="1" x14ac:dyDescent="0.35"/>
    <row r="1578" hidden="1" x14ac:dyDescent="0.35"/>
    <row r="1579" hidden="1" x14ac:dyDescent="0.35"/>
    <row r="1580" hidden="1" x14ac:dyDescent="0.35"/>
    <row r="1581" hidden="1" x14ac:dyDescent="0.35"/>
    <row r="1582" hidden="1" x14ac:dyDescent="0.35"/>
    <row r="1583" hidden="1" x14ac:dyDescent="0.35"/>
    <row r="1584" hidden="1" x14ac:dyDescent="0.35"/>
    <row r="1585" hidden="1" x14ac:dyDescent="0.35"/>
    <row r="1586" hidden="1" x14ac:dyDescent="0.35"/>
    <row r="1587" hidden="1" x14ac:dyDescent="0.35"/>
    <row r="1588" hidden="1" x14ac:dyDescent="0.35"/>
    <row r="1589" hidden="1" x14ac:dyDescent="0.35"/>
    <row r="1590" hidden="1" x14ac:dyDescent="0.35"/>
    <row r="1591" hidden="1" x14ac:dyDescent="0.35"/>
    <row r="1592" hidden="1" x14ac:dyDescent="0.35"/>
    <row r="1593" hidden="1" x14ac:dyDescent="0.35"/>
    <row r="1594" hidden="1" x14ac:dyDescent="0.35"/>
    <row r="1595" hidden="1" x14ac:dyDescent="0.35"/>
    <row r="1596" hidden="1" x14ac:dyDescent="0.35"/>
    <row r="1597" hidden="1" x14ac:dyDescent="0.35"/>
    <row r="1598" hidden="1" x14ac:dyDescent="0.35"/>
    <row r="1599" hidden="1" x14ac:dyDescent="0.35"/>
    <row r="1600" hidden="1" x14ac:dyDescent="0.35"/>
    <row r="1601" hidden="1" x14ac:dyDescent="0.35"/>
    <row r="1602" hidden="1" x14ac:dyDescent="0.35"/>
    <row r="1603" hidden="1" x14ac:dyDescent="0.35"/>
    <row r="1604" hidden="1" x14ac:dyDescent="0.35"/>
    <row r="1605" hidden="1" x14ac:dyDescent="0.35"/>
    <row r="1606" hidden="1" x14ac:dyDescent="0.35"/>
    <row r="1607" hidden="1" x14ac:dyDescent="0.35"/>
    <row r="1608" hidden="1" x14ac:dyDescent="0.35"/>
    <row r="1609" hidden="1" x14ac:dyDescent="0.35"/>
    <row r="1610" hidden="1" x14ac:dyDescent="0.35"/>
    <row r="1611" hidden="1" x14ac:dyDescent="0.35"/>
    <row r="1612" hidden="1" x14ac:dyDescent="0.35"/>
    <row r="1613" hidden="1" x14ac:dyDescent="0.35"/>
    <row r="1614" hidden="1" x14ac:dyDescent="0.35"/>
    <row r="1615" hidden="1" x14ac:dyDescent="0.35"/>
    <row r="1616" hidden="1" x14ac:dyDescent="0.35"/>
    <row r="1617" hidden="1" x14ac:dyDescent="0.35"/>
    <row r="1618" hidden="1" x14ac:dyDescent="0.35"/>
    <row r="1619" hidden="1" x14ac:dyDescent="0.35"/>
    <row r="1620" hidden="1" x14ac:dyDescent="0.35"/>
    <row r="1621" hidden="1" x14ac:dyDescent="0.35"/>
    <row r="1622" hidden="1" x14ac:dyDescent="0.35"/>
    <row r="1623" hidden="1" x14ac:dyDescent="0.35"/>
    <row r="1624" hidden="1" x14ac:dyDescent="0.35"/>
    <row r="1625" hidden="1" x14ac:dyDescent="0.35"/>
  </sheetData>
  <autoFilter ref="A1:M1625" xr:uid="{6BAEA8E5-C51B-4BDA-8BFC-FA75EED333C1}">
    <filterColumn colId="2">
      <filters>
        <filter val="Total Quantity Sold (kWh/d)"/>
      </filters>
    </filterColumn>
  </autoFilter>
  <mergeCells count="34">
    <mergeCell ref="A107:A113"/>
    <mergeCell ref="B107:B113"/>
    <mergeCell ref="A114:A120"/>
    <mergeCell ref="B114:B120"/>
    <mergeCell ref="A86:A92"/>
    <mergeCell ref="B86:B92"/>
    <mergeCell ref="A93:A99"/>
    <mergeCell ref="B93:B99"/>
    <mergeCell ref="A100:A106"/>
    <mergeCell ref="B100:B106"/>
    <mergeCell ref="A65:A71"/>
    <mergeCell ref="B65:B71"/>
    <mergeCell ref="A72:A78"/>
    <mergeCell ref="B72:B78"/>
    <mergeCell ref="A79:A85"/>
    <mergeCell ref="B79:B85"/>
    <mergeCell ref="A44:A50"/>
    <mergeCell ref="B44:B50"/>
    <mergeCell ref="A51:A57"/>
    <mergeCell ref="B51:B57"/>
    <mergeCell ref="A58:A64"/>
    <mergeCell ref="B58:B64"/>
    <mergeCell ref="A23:A29"/>
    <mergeCell ref="B23:B29"/>
    <mergeCell ref="A30:A36"/>
    <mergeCell ref="B30:B36"/>
    <mergeCell ref="A37:A43"/>
    <mergeCell ref="B37:B43"/>
    <mergeCell ref="A2:A8"/>
    <mergeCell ref="B2:B8"/>
    <mergeCell ref="A9:A15"/>
    <mergeCell ref="B9:B15"/>
    <mergeCell ref="A16:A22"/>
    <mergeCell ref="B16:B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A2562-4C0F-4E47-8403-E4579B09884C}">
  <sheetPr>
    <tabColor rgb="FF00B050"/>
  </sheetPr>
  <dimension ref="A1:S54"/>
  <sheetViews>
    <sheetView showGridLines="0" tabSelected="1" topLeftCell="C28" zoomScale="90" zoomScaleNormal="90" workbookViewId="0">
      <selection activeCell="N47" sqref="N47"/>
    </sheetView>
  </sheetViews>
  <sheetFormatPr defaultColWidth="9.08984375" defaultRowHeight="12.5" x14ac:dyDescent="0.25"/>
  <cols>
    <col min="1" max="1" width="14.6328125" style="46" bestFit="1" customWidth="1"/>
    <col min="2" max="3" width="22.36328125" style="46" customWidth="1"/>
    <col min="4" max="5" width="12.54296875" style="46" customWidth="1"/>
    <col min="6" max="6" width="22.36328125" style="46" customWidth="1"/>
    <col min="7" max="7" width="16.36328125" style="46" bestFit="1" customWidth="1"/>
    <col min="8" max="8" width="18.1796875" style="46" customWidth="1"/>
    <col min="9" max="9" width="15.453125" style="46" hidden="1" customWidth="1"/>
    <col min="10" max="10" width="20.54296875" style="46" customWidth="1"/>
    <col min="11" max="11" width="11.54296875" style="46" bestFit="1" customWidth="1"/>
    <col min="12" max="12" width="33" style="46" bestFit="1" customWidth="1"/>
    <col min="13" max="17" width="9.08984375" style="46"/>
    <col min="18" max="18" width="14.6328125" style="46" bestFit="1" customWidth="1"/>
    <col min="19" max="19" width="7.36328125" style="46" bestFit="1" customWidth="1"/>
    <col min="20" max="20" width="8.90625" style="46" bestFit="1" customWidth="1"/>
    <col min="21" max="21" width="7.08984375" style="46" bestFit="1" customWidth="1"/>
    <col min="22" max="22" width="9.08984375" style="46"/>
    <col min="23" max="23" width="14.6328125" style="46" bestFit="1" customWidth="1"/>
    <col min="24" max="26" width="9.08984375" style="46"/>
    <col min="27" max="27" width="20.453125" style="46" customWidth="1"/>
    <col min="28" max="28" width="14.36328125" style="46" bestFit="1" customWidth="1"/>
    <col min="29" max="16384" width="9.08984375" style="46"/>
  </cols>
  <sheetData>
    <row r="1" spans="1:11" ht="13" thickBot="1" x14ac:dyDescent="0.3">
      <c r="A1" s="44"/>
      <c r="B1" s="45"/>
      <c r="C1" s="45"/>
      <c r="D1" s="45"/>
      <c r="E1" s="45"/>
      <c r="F1" s="45"/>
      <c r="G1" s="45"/>
      <c r="H1" s="45"/>
      <c r="I1" s="44"/>
    </row>
    <row r="2" spans="1:11" ht="13.5" thickBot="1" x14ac:dyDescent="0.35">
      <c r="A2" s="44"/>
      <c r="B2" s="47" t="s">
        <v>119</v>
      </c>
      <c r="C2" s="290" t="s">
        <v>120</v>
      </c>
      <c r="D2" s="291"/>
      <c r="E2" s="292"/>
      <c r="F2" s="293" t="s">
        <v>228</v>
      </c>
      <c r="G2" s="45"/>
      <c r="H2" s="45"/>
      <c r="I2" s="44"/>
    </row>
    <row r="3" spans="1:11" ht="13.5" thickBot="1" x14ac:dyDescent="0.35">
      <c r="A3" s="44"/>
      <c r="B3" s="47"/>
      <c r="C3" s="48" t="s">
        <v>121</v>
      </c>
      <c r="D3" s="48" t="s">
        <v>122</v>
      </c>
      <c r="E3" s="48" t="s">
        <v>123</v>
      </c>
      <c r="F3" s="294"/>
      <c r="G3" s="45"/>
      <c r="H3" s="45"/>
      <c r="I3" s="44"/>
    </row>
    <row r="4" spans="1:11" ht="13.5" thickBot="1" x14ac:dyDescent="0.35">
      <c r="A4" s="44"/>
      <c r="B4" s="47" t="s">
        <v>124</v>
      </c>
      <c r="C4" s="49"/>
      <c r="D4" s="49"/>
      <c r="E4" s="49"/>
      <c r="F4" s="50"/>
      <c r="G4" s="45"/>
      <c r="H4" s="45"/>
      <c r="I4" s="44"/>
    </row>
    <row r="5" spans="1:11" ht="15" thickBot="1" x14ac:dyDescent="0.4">
      <c r="A5" s="44"/>
      <c r="B5" s="49" t="s">
        <v>125</v>
      </c>
      <c r="C5" s="51">
        <f>E5/24*1000</f>
        <v>122</v>
      </c>
      <c r="D5" s="51">
        <f t="shared" ref="D5:D16" si="0">E5*(39/3.6)</f>
        <v>31.720000000000002</v>
      </c>
      <c r="E5" s="51">
        <v>2.9279999999999999</v>
      </c>
      <c r="F5" s="52">
        <v>1.685351</v>
      </c>
      <c r="G5" s="53">
        <f>(F5*(39.6262/3.6))*1000000</f>
        <v>18551126.610055555</v>
      </c>
      <c r="H5" s="45"/>
      <c r="I5" s="44"/>
      <c r="K5" s="54"/>
    </row>
    <row r="6" spans="1:11" ht="15" thickBot="1" x14ac:dyDescent="0.4">
      <c r="A6" s="44"/>
      <c r="B6" s="49" t="s">
        <v>126</v>
      </c>
      <c r="C6" s="51">
        <v>254.17</v>
      </c>
      <c r="D6" s="51">
        <f t="shared" si="0"/>
        <v>66.083333333333329</v>
      </c>
      <c r="E6" s="51">
        <v>6.1</v>
      </c>
      <c r="F6" s="55">
        <v>3.9903872611471192</v>
      </c>
      <c r="G6" s="53">
        <f t="shared" ref="G6:G17" si="1">(F6*(39.6262/3.6))*1000000</f>
        <v>43923301.024352215</v>
      </c>
      <c r="H6" s="45"/>
      <c r="I6" s="44"/>
      <c r="K6" s="54"/>
    </row>
    <row r="7" spans="1:11" ht="15" thickBot="1" x14ac:dyDescent="0.4">
      <c r="A7" s="44"/>
      <c r="B7" s="49" t="s">
        <v>128</v>
      </c>
      <c r="C7" s="51">
        <f t="shared" ref="C7:C17" si="2">E7/24*1000</f>
        <v>45.000000000000007</v>
      </c>
      <c r="D7" s="51">
        <f t="shared" si="0"/>
        <v>11.700000000000001</v>
      </c>
      <c r="E7" s="51">
        <v>1.08</v>
      </c>
      <c r="F7" s="52">
        <v>0.62874099999999999</v>
      </c>
      <c r="G7" s="53">
        <f t="shared" si="1"/>
        <v>6920726.8372777775</v>
      </c>
      <c r="H7" s="45"/>
      <c r="I7" s="44"/>
      <c r="K7" s="54"/>
    </row>
    <row r="8" spans="1:11" ht="15" thickBot="1" x14ac:dyDescent="0.4">
      <c r="A8" s="44"/>
      <c r="B8" s="49" t="s">
        <v>129</v>
      </c>
      <c r="C8" s="51">
        <f t="shared" si="2"/>
        <v>34.600000000000009</v>
      </c>
      <c r="D8" s="51">
        <f t="shared" si="0"/>
        <v>8.9960000000000022</v>
      </c>
      <c r="E8" s="51">
        <v>0.83040000000000014</v>
      </c>
      <c r="F8" s="55">
        <v>0.45850099999999999</v>
      </c>
      <c r="G8" s="53">
        <f t="shared" si="1"/>
        <v>5046847.8683888884</v>
      </c>
      <c r="H8" s="45"/>
      <c r="I8" s="44"/>
      <c r="K8" s="54"/>
    </row>
    <row r="9" spans="1:11" ht="15" thickBot="1" x14ac:dyDescent="0.4">
      <c r="A9" s="44"/>
      <c r="B9" s="49" t="s">
        <v>130</v>
      </c>
      <c r="C9" s="51">
        <f t="shared" si="2"/>
        <v>120</v>
      </c>
      <c r="D9" s="51">
        <f t="shared" si="0"/>
        <v>31.2</v>
      </c>
      <c r="E9" s="51">
        <v>2.88</v>
      </c>
      <c r="F9" s="52">
        <v>2.2365075420000005</v>
      </c>
      <c r="G9" s="53">
        <f t="shared" si="1"/>
        <v>24617859.766889002</v>
      </c>
      <c r="H9" s="45"/>
      <c r="I9" s="44"/>
      <c r="K9" s="54"/>
    </row>
    <row r="10" spans="1:11" ht="15" thickBot="1" x14ac:dyDescent="0.4">
      <c r="A10" s="44"/>
      <c r="B10" s="49" t="s">
        <v>131</v>
      </c>
      <c r="C10" s="51">
        <f t="shared" si="2"/>
        <v>37.040000000000006</v>
      </c>
      <c r="D10" s="51">
        <f t="shared" si="0"/>
        <v>9.6304000000000016</v>
      </c>
      <c r="E10" s="51">
        <v>0.88896000000000008</v>
      </c>
      <c r="F10" s="55">
        <v>0.60359299999999994</v>
      </c>
      <c r="G10" s="53">
        <f t="shared" si="1"/>
        <v>6643915.8157222215</v>
      </c>
      <c r="H10" s="45"/>
      <c r="I10" s="44"/>
      <c r="K10" s="54"/>
    </row>
    <row r="11" spans="1:11" ht="15" thickBot="1" x14ac:dyDescent="0.4">
      <c r="A11" s="44"/>
      <c r="B11" s="49" t="s">
        <v>132</v>
      </c>
      <c r="C11" s="51">
        <f t="shared" si="2"/>
        <v>115.99999999999999</v>
      </c>
      <c r="D11" s="51">
        <f t="shared" si="0"/>
        <v>30.16</v>
      </c>
      <c r="E11" s="51">
        <v>2.7839999999999998</v>
      </c>
      <c r="F11" s="52">
        <v>2.0028986000000004</v>
      </c>
      <c r="G11" s="53">
        <f t="shared" si="1"/>
        <v>22046461.250922225</v>
      </c>
      <c r="H11" s="45"/>
      <c r="I11" s="44"/>
      <c r="K11" s="54"/>
    </row>
    <row r="12" spans="1:11" ht="15" thickBot="1" x14ac:dyDescent="0.4">
      <c r="A12" s="44"/>
      <c r="B12" s="49" t="s">
        <v>133</v>
      </c>
      <c r="C12" s="51">
        <f t="shared" si="2"/>
        <v>180.00000000000003</v>
      </c>
      <c r="D12" s="51">
        <f t="shared" si="0"/>
        <v>46.800000000000004</v>
      </c>
      <c r="E12" s="51">
        <v>4.32</v>
      </c>
      <c r="F12" s="55">
        <v>2.9175646499999996</v>
      </c>
      <c r="G12" s="53">
        <f t="shared" si="1"/>
        <v>32114444.537174989</v>
      </c>
      <c r="H12" s="45"/>
      <c r="I12" s="44"/>
      <c r="K12" s="54"/>
    </row>
    <row r="13" spans="1:11" ht="15" thickBot="1" x14ac:dyDescent="0.4">
      <c r="A13" s="44"/>
      <c r="B13" s="49" t="s">
        <v>134</v>
      </c>
      <c r="C13" s="100">
        <f t="shared" si="2"/>
        <v>75</v>
      </c>
      <c r="D13" s="51">
        <f t="shared" si="0"/>
        <v>19.5</v>
      </c>
      <c r="E13" s="51">
        <v>1.8</v>
      </c>
      <c r="F13" s="52">
        <v>1.4187767388528807</v>
      </c>
      <c r="G13" s="53">
        <f t="shared" si="1"/>
        <v>15616869.669203337</v>
      </c>
      <c r="H13" s="45"/>
      <c r="I13" s="44"/>
      <c r="K13" s="54"/>
    </row>
    <row r="14" spans="1:11" ht="15" thickBot="1" x14ac:dyDescent="0.4">
      <c r="A14" s="44"/>
      <c r="B14" s="49" t="s">
        <v>135</v>
      </c>
      <c r="C14" s="51">
        <f t="shared" si="2"/>
        <v>20</v>
      </c>
      <c r="D14" s="51">
        <f t="shared" si="0"/>
        <v>5.2</v>
      </c>
      <c r="E14" s="51">
        <v>0.48</v>
      </c>
      <c r="F14" s="55">
        <v>0.26410500000000003</v>
      </c>
      <c r="G14" s="53">
        <f t="shared" si="1"/>
        <v>2907077.0975000001</v>
      </c>
      <c r="H14" s="45"/>
      <c r="I14" s="44"/>
      <c r="K14" s="54"/>
    </row>
    <row r="15" spans="1:11" ht="15" thickBot="1" x14ac:dyDescent="0.4">
      <c r="A15" s="44"/>
      <c r="B15" s="49" t="s">
        <v>136</v>
      </c>
      <c r="C15" s="51">
        <f t="shared" si="2"/>
        <v>155</v>
      </c>
      <c r="D15" s="51">
        <f t="shared" si="0"/>
        <v>40.300000000000004</v>
      </c>
      <c r="E15" s="51">
        <v>3.72</v>
      </c>
      <c r="F15" s="52">
        <v>2.0697253499999997</v>
      </c>
      <c r="G15" s="53">
        <f t="shared" si="1"/>
        <v>22782041.851158328</v>
      </c>
      <c r="H15" s="45"/>
      <c r="I15" s="44"/>
      <c r="K15" s="54"/>
    </row>
    <row r="16" spans="1:11" ht="15" thickBot="1" x14ac:dyDescent="0.4">
      <c r="A16" s="44"/>
      <c r="B16" s="49" t="s">
        <v>137</v>
      </c>
      <c r="C16" s="51">
        <f t="shared" si="2"/>
        <v>27</v>
      </c>
      <c r="D16" s="51">
        <f t="shared" si="0"/>
        <v>7.0200000000000005</v>
      </c>
      <c r="E16" s="51">
        <v>0.64800000000000002</v>
      </c>
      <c r="F16" s="55">
        <v>0.37394499999999997</v>
      </c>
      <c r="G16" s="53">
        <f t="shared" si="1"/>
        <v>4116116.4886111105</v>
      </c>
      <c r="H16" s="45"/>
      <c r="I16" s="44"/>
      <c r="K16" s="54"/>
    </row>
    <row r="17" spans="1:19" ht="15" thickBot="1" x14ac:dyDescent="0.4">
      <c r="A17" s="44"/>
      <c r="B17" s="49" t="s">
        <v>138</v>
      </c>
      <c r="C17" s="51">
        <f t="shared" si="2"/>
        <v>215</v>
      </c>
      <c r="D17" s="51">
        <f>E17*(39/3.6)</f>
        <v>55.900000000000006</v>
      </c>
      <c r="E17" s="51">
        <v>5.16</v>
      </c>
      <c r="F17" s="52">
        <v>4.9490588579999999</v>
      </c>
      <c r="G17" s="53">
        <f t="shared" si="1"/>
        <v>54475665.588577665</v>
      </c>
      <c r="H17" s="45"/>
      <c r="I17" s="44"/>
      <c r="K17" s="54"/>
    </row>
    <row r="18" spans="1:19" ht="13" thickBot="1" x14ac:dyDescent="0.3">
      <c r="A18" s="44"/>
      <c r="B18" s="49"/>
      <c r="C18" s="56"/>
      <c r="D18" s="51"/>
      <c r="E18" s="51"/>
      <c r="F18" s="57"/>
      <c r="G18" s="45"/>
      <c r="H18" s="45"/>
      <c r="I18" s="44"/>
    </row>
    <row r="19" spans="1:19" ht="13.5" thickBot="1" x14ac:dyDescent="0.35">
      <c r="A19" s="44"/>
      <c r="B19" s="47" t="s">
        <v>139</v>
      </c>
      <c r="C19" s="56"/>
      <c r="D19" s="51"/>
      <c r="E19" s="51"/>
      <c r="F19" s="58"/>
      <c r="G19" s="45"/>
      <c r="H19" s="45"/>
      <c r="I19" s="44"/>
      <c r="K19" s="54"/>
    </row>
    <row r="20" spans="1:19" ht="15" thickBot="1" x14ac:dyDescent="0.4">
      <c r="A20" s="44"/>
      <c r="B20" s="49" t="s">
        <v>140</v>
      </c>
      <c r="C20" s="51">
        <f>E20/24*1000</f>
        <v>420.25049999999993</v>
      </c>
      <c r="D20" s="51">
        <f>E20*(39/3.6)</f>
        <v>109.26512999999998</v>
      </c>
      <c r="E20" s="51">
        <v>10.086011999999998</v>
      </c>
      <c r="F20" s="55">
        <v>8.7744590000000002</v>
      </c>
      <c r="G20" s="53">
        <f>(F20*(39.7805/3.6))*1000000</f>
        <v>96958990.624861136</v>
      </c>
      <c r="H20" s="45"/>
      <c r="I20" s="44"/>
      <c r="K20" s="54"/>
    </row>
    <row r="21" spans="1:19" ht="15" thickBot="1" x14ac:dyDescent="0.4">
      <c r="A21" s="44"/>
      <c r="B21" s="49" t="s">
        <v>141</v>
      </c>
      <c r="C21" s="51">
        <f>E21/24*1000</f>
        <v>254.7</v>
      </c>
      <c r="D21" s="51">
        <f>E21*(39/3.6)</f>
        <v>66.221999999999994</v>
      </c>
      <c r="E21" s="51">
        <v>6.1127999999999991</v>
      </c>
      <c r="F21" s="52">
        <v>3.304983</v>
      </c>
      <c r="G21" s="53">
        <f t="shared" ref="G21:G22" si="3">(F21*(39.7805/3.6))*1000000</f>
        <v>36520521.175416671</v>
      </c>
      <c r="H21" s="45"/>
      <c r="I21" s="44"/>
      <c r="K21" s="54"/>
    </row>
    <row r="22" spans="1:19" ht="15" thickBot="1" x14ac:dyDescent="0.4">
      <c r="A22" s="44"/>
      <c r="B22" s="49" t="s">
        <v>127</v>
      </c>
      <c r="C22" s="51">
        <f>E22/24*1000</f>
        <v>280.16666666666669</v>
      </c>
      <c r="D22" s="51">
        <f>E22*(39/3.6)</f>
        <v>72.843333333333334</v>
      </c>
      <c r="E22" s="51">
        <v>6.7240000000000002</v>
      </c>
      <c r="F22" s="55">
        <v>6.6884906666666701</v>
      </c>
      <c r="G22" s="53">
        <f t="shared" si="3"/>
        <v>73908750.823703751</v>
      </c>
      <c r="H22" s="45"/>
      <c r="I22" s="44"/>
    </row>
    <row r="23" spans="1:19" ht="13" thickBot="1" x14ac:dyDescent="0.3">
      <c r="A23" s="44"/>
      <c r="B23" s="49"/>
      <c r="C23" s="56"/>
      <c r="D23" s="51"/>
      <c r="E23" s="51"/>
      <c r="F23" s="58"/>
      <c r="G23" s="45"/>
      <c r="H23" s="45"/>
      <c r="I23" s="44"/>
    </row>
    <row r="24" spans="1:19" ht="13.5" thickBot="1" x14ac:dyDescent="0.35">
      <c r="A24" s="44"/>
      <c r="B24" s="47" t="s">
        <v>142</v>
      </c>
      <c r="C24" s="56"/>
      <c r="D24" s="51"/>
      <c r="E24" s="51"/>
      <c r="F24" s="58"/>
      <c r="G24" s="45"/>
      <c r="H24" s="45"/>
      <c r="I24" s="44"/>
    </row>
    <row r="25" spans="1:19" ht="15" thickBot="1" x14ac:dyDescent="0.4">
      <c r="A25" s="44"/>
      <c r="B25" s="49" t="s">
        <v>143</v>
      </c>
      <c r="C25" s="51">
        <f>E25/24*1000</f>
        <v>202.91666666666666</v>
      </c>
      <c r="D25" s="51">
        <f>E25*(39/3.6)</f>
        <v>52.75833333333334</v>
      </c>
      <c r="E25" s="51">
        <v>4.87</v>
      </c>
      <c r="F25" s="59">
        <v>4.5640734842825514</v>
      </c>
      <c r="G25" s="53">
        <f>(F25*(39.6886/3.6))*1000000</f>
        <v>50317135.246749029</v>
      </c>
      <c r="H25" s="45"/>
      <c r="I25" s="44"/>
    </row>
    <row r="26" spans="1:19" x14ac:dyDescent="0.25">
      <c r="A26" s="44"/>
      <c r="B26" s="45"/>
      <c r="C26" s="45"/>
      <c r="D26" s="45"/>
      <c r="E26" s="45"/>
      <c r="F26" s="45"/>
      <c r="G26" s="45"/>
      <c r="H26" s="45"/>
      <c r="I26" s="44"/>
    </row>
    <row r="27" spans="1:19" x14ac:dyDescent="0.25">
      <c r="A27" s="44"/>
      <c r="B27" s="45"/>
      <c r="C27" s="45"/>
      <c r="D27" s="45"/>
      <c r="E27" s="45"/>
      <c r="F27" s="45"/>
      <c r="G27" s="45"/>
      <c r="H27" s="45"/>
      <c r="I27" s="44"/>
    </row>
    <row r="28" spans="1:19" x14ac:dyDescent="0.25">
      <c r="A28" s="44"/>
      <c r="B28" s="44"/>
      <c r="C28" s="44"/>
      <c r="D28" s="44"/>
      <c r="E28" s="44"/>
      <c r="F28" s="44"/>
      <c r="G28" s="44"/>
      <c r="H28" s="44"/>
      <c r="I28" s="44"/>
    </row>
    <row r="29" spans="1:19" ht="12.75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</row>
    <row r="31" spans="1:19" x14ac:dyDescent="0.25">
      <c r="A31" s="60" t="s">
        <v>177</v>
      </c>
    </row>
    <row r="32" spans="1:19" ht="15" customHeight="1" x14ac:dyDescent="0.25">
      <c r="B32" s="295" t="s">
        <v>144</v>
      </c>
      <c r="C32" s="297" t="s">
        <v>145</v>
      </c>
      <c r="D32" s="299" t="s">
        <v>120</v>
      </c>
      <c r="E32" s="300"/>
      <c r="F32" s="301" t="s">
        <v>289</v>
      </c>
      <c r="H32" s="272" t="s">
        <v>144</v>
      </c>
      <c r="I32" s="274" t="s">
        <v>145</v>
      </c>
      <c r="J32" s="276" t="s">
        <v>120</v>
      </c>
      <c r="K32" s="277"/>
      <c r="L32" s="278" t="s">
        <v>288</v>
      </c>
      <c r="S32" s="99"/>
    </row>
    <row r="33" spans="1:14" ht="15" customHeight="1" x14ac:dyDescent="0.25">
      <c r="B33" s="296"/>
      <c r="C33" s="298"/>
      <c r="D33" s="61" t="s">
        <v>146</v>
      </c>
      <c r="E33" s="62" t="s">
        <v>147</v>
      </c>
      <c r="F33" s="302"/>
      <c r="H33" s="273"/>
      <c r="I33" s="275"/>
      <c r="J33" s="153" t="s">
        <v>146</v>
      </c>
      <c r="K33" s="153" t="s">
        <v>122</v>
      </c>
      <c r="L33" s="279"/>
    </row>
    <row r="34" spans="1:14" ht="18" customHeight="1" x14ac:dyDescent="0.3">
      <c r="B34" s="281" t="s">
        <v>148</v>
      </c>
      <c r="C34" s="282"/>
      <c r="D34" s="282"/>
      <c r="E34" s="282"/>
      <c r="F34" s="283"/>
      <c r="H34" s="280" t="s">
        <v>148</v>
      </c>
      <c r="I34" s="259"/>
      <c r="J34" s="259"/>
      <c r="K34" s="259"/>
      <c r="L34" s="260"/>
    </row>
    <row r="35" spans="1:14" ht="14.5" x14ac:dyDescent="0.35">
      <c r="A35" s="46" t="s">
        <v>130</v>
      </c>
      <c r="B35" s="287" t="s">
        <v>149</v>
      </c>
      <c r="C35" s="63" t="s">
        <v>150</v>
      </c>
      <c r="D35" s="64">
        <f>E35/24</f>
        <v>1300000</v>
      </c>
      <c r="E35" s="65">
        <f>VLOOKUP(A35,$B$2:$F$25,3,FALSE)*1000000</f>
        <v>31200000</v>
      </c>
      <c r="F35" s="66">
        <v>28289039</v>
      </c>
      <c r="H35" s="264" t="s">
        <v>149</v>
      </c>
      <c r="I35" s="154" t="s">
        <v>130</v>
      </c>
      <c r="J35" s="155">
        <f>D35</f>
        <v>1300000</v>
      </c>
      <c r="K35" s="156">
        <f>E35/1000000</f>
        <v>31.2</v>
      </c>
      <c r="L35" s="156">
        <f>F35/1000000</f>
        <v>28.289038999999999</v>
      </c>
      <c r="N35" s="67"/>
    </row>
    <row r="36" spans="1:14" ht="14.5" x14ac:dyDescent="0.35">
      <c r="A36" s="46" t="s">
        <v>132</v>
      </c>
      <c r="B36" s="288"/>
      <c r="C36" s="68" t="s">
        <v>151</v>
      </c>
      <c r="D36" s="69">
        <f t="shared" ref="D36:D53" si="4">E36/24</f>
        <v>1256666.6666666667</v>
      </c>
      <c r="E36" s="65">
        <f t="shared" ref="E36:E50" si="5">VLOOKUP(A36,$B$2:$F$25,3,FALSE)*1000000</f>
        <v>30160000</v>
      </c>
      <c r="F36" s="66">
        <v>22701629</v>
      </c>
      <c r="H36" s="265"/>
      <c r="I36" s="158" t="s">
        <v>132</v>
      </c>
      <c r="J36" s="159">
        <f t="shared" ref="J36:J47" si="6">D36</f>
        <v>1256666.6666666667</v>
      </c>
      <c r="K36" s="160">
        <f t="shared" ref="K36:K47" si="7">E36/1000000</f>
        <v>30.16</v>
      </c>
      <c r="L36" s="161">
        <f t="shared" ref="L36:L51" si="8">F36/1000000</f>
        <v>22.701629000000001</v>
      </c>
      <c r="N36" s="67"/>
    </row>
    <row r="37" spans="1:14" ht="14.5" x14ac:dyDescent="0.35">
      <c r="A37" s="46" t="s">
        <v>138</v>
      </c>
      <c r="B37" s="289"/>
      <c r="C37" s="70" t="s">
        <v>152</v>
      </c>
      <c r="D37" s="69">
        <f t="shared" si="4"/>
        <v>2329166.666666667</v>
      </c>
      <c r="E37" s="65">
        <f t="shared" si="5"/>
        <v>55900000.000000007</v>
      </c>
      <c r="F37" s="66">
        <v>57413080</v>
      </c>
      <c r="H37" s="266"/>
      <c r="I37" s="154" t="s">
        <v>138</v>
      </c>
      <c r="J37" s="159">
        <f t="shared" si="6"/>
        <v>2329166.666666667</v>
      </c>
      <c r="K37" s="162">
        <f t="shared" si="7"/>
        <v>55.900000000000006</v>
      </c>
      <c r="L37" s="163">
        <f t="shared" si="8"/>
        <v>57.413080000000001</v>
      </c>
      <c r="N37" s="67"/>
    </row>
    <row r="38" spans="1:14" ht="14.5" x14ac:dyDescent="0.35">
      <c r="A38" s="46" t="s">
        <v>136</v>
      </c>
      <c r="B38" s="288" t="s">
        <v>153</v>
      </c>
      <c r="C38" s="71" t="s">
        <v>154</v>
      </c>
      <c r="D38" s="72">
        <f t="shared" si="4"/>
        <v>1679166.666666667</v>
      </c>
      <c r="E38" s="73">
        <f t="shared" si="5"/>
        <v>40300000.000000007</v>
      </c>
      <c r="F38" s="74">
        <v>25368959</v>
      </c>
      <c r="H38" s="264" t="s">
        <v>153</v>
      </c>
      <c r="I38" s="164" t="s">
        <v>136</v>
      </c>
      <c r="J38" s="165">
        <f t="shared" si="6"/>
        <v>1679166.666666667</v>
      </c>
      <c r="K38" s="166">
        <f t="shared" si="7"/>
        <v>40.300000000000004</v>
      </c>
      <c r="L38" s="167">
        <f t="shared" si="8"/>
        <v>25.368959</v>
      </c>
      <c r="N38" s="67"/>
    </row>
    <row r="39" spans="1:14" ht="14.5" x14ac:dyDescent="0.35">
      <c r="A39" s="46" t="s">
        <v>133</v>
      </c>
      <c r="B39" s="288"/>
      <c r="C39" s="75" t="s">
        <v>155</v>
      </c>
      <c r="D39" s="76">
        <f t="shared" si="4"/>
        <v>1950000.0000000002</v>
      </c>
      <c r="E39" s="77">
        <f t="shared" si="5"/>
        <v>46800000.000000007</v>
      </c>
      <c r="F39" s="78">
        <v>34527916</v>
      </c>
      <c r="H39" s="267"/>
      <c r="I39" s="168" t="s">
        <v>133</v>
      </c>
      <c r="J39" s="169">
        <f t="shared" si="6"/>
        <v>1950000.0000000002</v>
      </c>
      <c r="K39" s="170">
        <f>E39/1000000</f>
        <v>46.800000000000004</v>
      </c>
      <c r="L39" s="171">
        <f t="shared" si="8"/>
        <v>34.527915999999998</v>
      </c>
      <c r="N39" s="67"/>
    </row>
    <row r="40" spans="1:14" ht="14.5" x14ac:dyDescent="0.35">
      <c r="A40" s="46" t="s">
        <v>134</v>
      </c>
      <c r="B40" s="284" t="s">
        <v>156</v>
      </c>
      <c r="C40" s="79" t="s">
        <v>157</v>
      </c>
      <c r="D40" s="69">
        <f t="shared" si="4"/>
        <v>812500</v>
      </c>
      <c r="E40" s="65">
        <f t="shared" si="5"/>
        <v>19500000</v>
      </c>
      <c r="F40" s="66">
        <v>14722963</v>
      </c>
      <c r="H40" s="268" t="s">
        <v>156</v>
      </c>
      <c r="I40" s="172" t="s">
        <v>134</v>
      </c>
      <c r="J40" s="155">
        <f t="shared" si="6"/>
        <v>812500</v>
      </c>
      <c r="K40" s="156">
        <f t="shared" si="7"/>
        <v>19.5</v>
      </c>
      <c r="L40" s="157">
        <f t="shared" si="8"/>
        <v>14.722963</v>
      </c>
      <c r="N40" s="67"/>
    </row>
    <row r="41" spans="1:14" ht="14.5" x14ac:dyDescent="0.35">
      <c r="A41" s="46" t="s">
        <v>126</v>
      </c>
      <c r="B41" s="286"/>
      <c r="C41" s="79" t="s">
        <v>158</v>
      </c>
      <c r="D41" s="69">
        <f t="shared" si="4"/>
        <v>2753472.222222222</v>
      </c>
      <c r="E41" s="65">
        <f t="shared" si="5"/>
        <v>66083333.333333328</v>
      </c>
      <c r="F41" s="66">
        <v>47668504</v>
      </c>
      <c r="H41" s="269"/>
      <c r="I41" s="154" t="s">
        <v>126</v>
      </c>
      <c r="J41" s="159">
        <f t="shared" si="6"/>
        <v>2753472.222222222</v>
      </c>
      <c r="K41" s="160">
        <f t="shared" si="7"/>
        <v>66.083333333333329</v>
      </c>
      <c r="L41" s="161">
        <f t="shared" si="8"/>
        <v>47.668503999999999</v>
      </c>
      <c r="N41" s="67"/>
    </row>
    <row r="42" spans="1:14" ht="14.5" x14ac:dyDescent="0.35">
      <c r="A42" s="60" t="s">
        <v>125</v>
      </c>
      <c r="B42" s="288" t="s">
        <v>159</v>
      </c>
      <c r="C42" s="71" t="s">
        <v>160</v>
      </c>
      <c r="D42" s="72">
        <f>E42/24</f>
        <v>1321666.6666666667</v>
      </c>
      <c r="E42" s="73">
        <f>VLOOKUP(A42,$B$2:$F$25,3,FALSE)*1000000</f>
        <v>31720000.000000004</v>
      </c>
      <c r="F42" s="74">
        <v>20502107</v>
      </c>
      <c r="H42" s="268" t="s">
        <v>159</v>
      </c>
      <c r="I42" s="168" t="s">
        <v>125</v>
      </c>
      <c r="J42" s="169">
        <f t="shared" si="6"/>
        <v>1321666.6666666667</v>
      </c>
      <c r="K42" s="170">
        <f t="shared" si="7"/>
        <v>31.720000000000002</v>
      </c>
      <c r="L42" s="171">
        <f t="shared" si="8"/>
        <v>20.502106999999999</v>
      </c>
      <c r="N42" s="67"/>
    </row>
    <row r="43" spans="1:14" ht="14.5" x14ac:dyDescent="0.35">
      <c r="A43" s="46" t="s">
        <v>128</v>
      </c>
      <c r="B43" s="288"/>
      <c r="C43" s="75" t="s">
        <v>161</v>
      </c>
      <c r="D43" s="76">
        <f t="shared" si="4"/>
        <v>487500.00000000006</v>
      </c>
      <c r="E43" s="77">
        <f t="shared" si="5"/>
        <v>11700000.000000002</v>
      </c>
      <c r="F43" s="78">
        <v>8212684</v>
      </c>
      <c r="H43" s="270"/>
      <c r="I43" s="168" t="s">
        <v>128</v>
      </c>
      <c r="J43" s="165">
        <f t="shared" si="6"/>
        <v>487500.00000000006</v>
      </c>
      <c r="K43" s="166">
        <f t="shared" si="7"/>
        <v>11.700000000000001</v>
      </c>
      <c r="L43" s="167">
        <f t="shared" si="8"/>
        <v>8.2126839999999994</v>
      </c>
      <c r="N43" s="67"/>
    </row>
    <row r="44" spans="1:14" ht="14.5" x14ac:dyDescent="0.35">
      <c r="A44" s="46" t="s">
        <v>129</v>
      </c>
      <c r="B44" s="284" t="s">
        <v>162</v>
      </c>
      <c r="C44" s="79" t="s">
        <v>163</v>
      </c>
      <c r="D44" s="69">
        <f t="shared" si="4"/>
        <v>374833.33333333343</v>
      </c>
      <c r="E44" s="65">
        <f t="shared" si="5"/>
        <v>8996000.0000000019</v>
      </c>
      <c r="F44" s="66">
        <v>4937788</v>
      </c>
      <c r="H44" s="268" t="s">
        <v>162</v>
      </c>
      <c r="I44" s="154" t="s">
        <v>129</v>
      </c>
      <c r="J44" s="159">
        <f t="shared" si="6"/>
        <v>374833.33333333343</v>
      </c>
      <c r="K44" s="160">
        <f t="shared" si="7"/>
        <v>8.9960000000000022</v>
      </c>
      <c r="L44" s="161">
        <f t="shared" si="8"/>
        <v>4.9377880000000003</v>
      </c>
      <c r="N44" s="67"/>
    </row>
    <row r="45" spans="1:14" ht="14.5" x14ac:dyDescent="0.35">
      <c r="A45" s="46" t="s">
        <v>137</v>
      </c>
      <c r="B45" s="285"/>
      <c r="C45" s="79" t="s">
        <v>164</v>
      </c>
      <c r="D45" s="69">
        <f t="shared" si="4"/>
        <v>292500</v>
      </c>
      <c r="E45" s="65">
        <f t="shared" si="5"/>
        <v>7020000</v>
      </c>
      <c r="F45" s="66">
        <v>4153949</v>
      </c>
      <c r="H45" s="271"/>
      <c r="I45" s="173" t="s">
        <v>137</v>
      </c>
      <c r="J45" s="155">
        <f t="shared" si="6"/>
        <v>292500</v>
      </c>
      <c r="K45" s="156">
        <f t="shared" si="7"/>
        <v>7.02</v>
      </c>
      <c r="L45" s="157">
        <f t="shared" si="8"/>
        <v>4.1539489999999999</v>
      </c>
      <c r="N45" s="67"/>
    </row>
    <row r="46" spans="1:14" ht="14.5" x14ac:dyDescent="0.35">
      <c r="A46" s="46" t="s">
        <v>135</v>
      </c>
      <c r="B46" s="285"/>
      <c r="C46" s="79" t="s">
        <v>165</v>
      </c>
      <c r="D46" s="69">
        <f t="shared" si="4"/>
        <v>216666.66666666666</v>
      </c>
      <c r="E46" s="65">
        <f t="shared" si="5"/>
        <v>5200000</v>
      </c>
      <c r="F46" s="66">
        <v>2900748</v>
      </c>
      <c r="H46" s="271"/>
      <c r="I46" s="154" t="s">
        <v>135</v>
      </c>
      <c r="J46" s="159">
        <f t="shared" si="6"/>
        <v>216666.66666666666</v>
      </c>
      <c r="K46" s="160">
        <f t="shared" si="7"/>
        <v>5.2</v>
      </c>
      <c r="L46" s="161">
        <f t="shared" si="8"/>
        <v>2.9007480000000001</v>
      </c>
      <c r="N46" s="67"/>
    </row>
    <row r="47" spans="1:14" ht="14.5" x14ac:dyDescent="0.35">
      <c r="A47" s="46" t="s">
        <v>131</v>
      </c>
      <c r="B47" s="285"/>
      <c r="C47" s="79" t="s">
        <v>166</v>
      </c>
      <c r="D47" s="80">
        <f t="shared" si="4"/>
        <v>401266.66666666674</v>
      </c>
      <c r="E47" s="65">
        <f t="shared" si="5"/>
        <v>9630400.0000000019</v>
      </c>
      <c r="F47" s="66">
        <v>5793251</v>
      </c>
      <c r="H47" s="270"/>
      <c r="I47" s="174" t="s">
        <v>131</v>
      </c>
      <c r="J47" s="175">
        <f t="shared" si="6"/>
        <v>401266.66666666674</v>
      </c>
      <c r="K47" s="162">
        <f t="shared" si="7"/>
        <v>9.6304000000000016</v>
      </c>
      <c r="L47" s="157">
        <f t="shared" si="8"/>
        <v>5.7932509999999997</v>
      </c>
      <c r="N47" s="67"/>
    </row>
    <row r="48" spans="1:14" ht="18" customHeight="1" x14ac:dyDescent="0.3">
      <c r="B48" s="281" t="s">
        <v>167</v>
      </c>
      <c r="C48" s="282"/>
      <c r="D48" s="282"/>
      <c r="E48" s="282"/>
      <c r="F48" s="283"/>
      <c r="G48" s="81"/>
      <c r="H48" s="258" t="s">
        <v>167</v>
      </c>
      <c r="I48" s="259"/>
      <c r="J48" s="259"/>
      <c r="K48" s="259"/>
      <c r="L48" s="260"/>
    </row>
    <row r="49" spans="1:14" ht="14.5" x14ac:dyDescent="0.35">
      <c r="A49" s="46" t="s">
        <v>140</v>
      </c>
      <c r="B49" s="284" t="s">
        <v>168</v>
      </c>
      <c r="C49" s="82" t="s">
        <v>169</v>
      </c>
      <c r="D49" s="83">
        <f t="shared" si="4"/>
        <v>4552713.7499999991</v>
      </c>
      <c r="E49" s="84">
        <f t="shared" si="5"/>
        <v>109265129.99999999</v>
      </c>
      <c r="F49" s="85">
        <v>96164287</v>
      </c>
      <c r="H49" s="261" t="s">
        <v>168</v>
      </c>
      <c r="I49" s="168" t="s">
        <v>140</v>
      </c>
      <c r="J49" s="176">
        <f>D49</f>
        <v>4552713.7499999991</v>
      </c>
      <c r="K49" s="177">
        <f t="shared" ref="K49:K51" si="9">E49/1000000</f>
        <v>109.26512999999998</v>
      </c>
      <c r="L49" s="178">
        <f t="shared" si="8"/>
        <v>96.164287000000002</v>
      </c>
      <c r="N49" s="67"/>
    </row>
    <row r="50" spans="1:14" ht="14.5" x14ac:dyDescent="0.35">
      <c r="A50" s="46" t="s">
        <v>141</v>
      </c>
      <c r="B50" s="285"/>
      <c r="C50" s="86" t="s">
        <v>170</v>
      </c>
      <c r="D50" s="87">
        <f t="shared" si="4"/>
        <v>2759249.9999999995</v>
      </c>
      <c r="E50" s="88">
        <f t="shared" si="5"/>
        <v>66221999.999999993</v>
      </c>
      <c r="F50" s="89">
        <v>36458983</v>
      </c>
      <c r="H50" s="262"/>
      <c r="I50" s="168" t="s">
        <v>141</v>
      </c>
      <c r="J50" s="179">
        <f t="shared" ref="J50:J51" si="10">D50</f>
        <v>2759249.9999999995</v>
      </c>
      <c r="K50" s="180">
        <f t="shared" si="9"/>
        <v>66.221999999999994</v>
      </c>
      <c r="L50" s="181">
        <f t="shared" si="8"/>
        <v>36.458983000000003</v>
      </c>
      <c r="N50" s="67"/>
    </row>
    <row r="51" spans="1:14" ht="14.5" x14ac:dyDescent="0.35">
      <c r="A51" s="46" t="s">
        <v>127</v>
      </c>
      <c r="B51" s="286"/>
      <c r="C51" s="90" t="s">
        <v>171</v>
      </c>
      <c r="D51" s="91">
        <f>E51/24</f>
        <v>3035138.8888888885</v>
      </c>
      <c r="E51" s="92">
        <f>VLOOKUP(A51,$B$2:$F$25,3,FALSE)*1000000</f>
        <v>72843333.333333328</v>
      </c>
      <c r="F51" s="93">
        <v>70423007</v>
      </c>
      <c r="H51" s="263"/>
      <c r="I51" s="168" t="s">
        <v>127</v>
      </c>
      <c r="J51" s="179">
        <f t="shared" si="10"/>
        <v>3035138.8888888885</v>
      </c>
      <c r="K51" s="182">
        <f t="shared" si="9"/>
        <v>72.843333333333334</v>
      </c>
      <c r="L51" s="180">
        <f t="shared" si="8"/>
        <v>70.423006999999998</v>
      </c>
      <c r="N51" s="67"/>
    </row>
    <row r="52" spans="1:14" ht="18" customHeight="1" x14ac:dyDescent="0.3">
      <c r="B52" s="281" t="s">
        <v>172</v>
      </c>
      <c r="C52" s="282"/>
      <c r="D52" s="282"/>
      <c r="E52" s="282"/>
      <c r="F52" s="283"/>
      <c r="H52" s="258" t="s">
        <v>172</v>
      </c>
      <c r="I52" s="259"/>
      <c r="J52" s="259"/>
      <c r="K52" s="259"/>
      <c r="L52" s="260"/>
    </row>
    <row r="53" spans="1:14" ht="14.5" x14ac:dyDescent="0.35">
      <c r="A53" s="46" t="s">
        <v>143</v>
      </c>
      <c r="B53" s="94" t="s">
        <v>173</v>
      </c>
      <c r="C53" s="95" t="s">
        <v>174</v>
      </c>
      <c r="D53" s="96">
        <f t="shared" si="4"/>
        <v>2198263.8888888895</v>
      </c>
      <c r="E53" s="96">
        <f>VLOOKUP(A53,$B$2:$F$25,3,FALSE)*1000000</f>
        <v>52758333.333333343</v>
      </c>
      <c r="F53" s="97">
        <v>52025184</v>
      </c>
      <c r="H53" s="183" t="s">
        <v>173</v>
      </c>
      <c r="I53" s="184" t="s">
        <v>143</v>
      </c>
      <c r="J53" s="185">
        <f>D53</f>
        <v>2198263.8888888895</v>
      </c>
      <c r="K53" s="186">
        <f>E53/1000000</f>
        <v>52.75833333333334</v>
      </c>
      <c r="L53" s="186">
        <v>52.024999999999999</v>
      </c>
      <c r="N53" s="67"/>
    </row>
    <row r="54" spans="1:14" ht="13" x14ac:dyDescent="0.3">
      <c r="B54" s="98"/>
      <c r="C54" s="98"/>
      <c r="D54" s="54"/>
      <c r="E54" s="54"/>
      <c r="F54" s="54"/>
    </row>
  </sheetData>
  <mergeCells count="28">
    <mergeCell ref="C2:E2"/>
    <mergeCell ref="F2:F3"/>
    <mergeCell ref="B32:B33"/>
    <mergeCell ref="C32:C33"/>
    <mergeCell ref="D32:E32"/>
    <mergeCell ref="F32:F33"/>
    <mergeCell ref="B48:F48"/>
    <mergeCell ref="B49:B51"/>
    <mergeCell ref="B52:F52"/>
    <mergeCell ref="B34:F34"/>
    <mergeCell ref="B35:B37"/>
    <mergeCell ref="B38:B39"/>
    <mergeCell ref="B40:B41"/>
    <mergeCell ref="B42:B43"/>
    <mergeCell ref="B44:B47"/>
    <mergeCell ref="H32:H33"/>
    <mergeCell ref="I32:I33"/>
    <mergeCell ref="J32:K32"/>
    <mergeCell ref="L32:L33"/>
    <mergeCell ref="H34:L34"/>
    <mergeCell ref="H48:L48"/>
    <mergeCell ref="H49:H51"/>
    <mergeCell ref="H52:L52"/>
    <mergeCell ref="H35:H37"/>
    <mergeCell ref="H38:H39"/>
    <mergeCell ref="H40:H41"/>
    <mergeCell ref="H42:H43"/>
    <mergeCell ref="H44:H47"/>
  </mergeCell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C6B89-F062-4261-A397-F204385DAF26}">
  <sheetPr>
    <tabColor rgb="FF00B050"/>
  </sheetPr>
  <dimension ref="A1:Q22"/>
  <sheetViews>
    <sheetView workbookViewId="0">
      <selection activeCell="H12" sqref="H12:H13"/>
    </sheetView>
  </sheetViews>
  <sheetFormatPr defaultRowHeight="14.5" x14ac:dyDescent="0.35"/>
  <cols>
    <col min="2" max="2" width="16.08984375" bestFit="1" customWidth="1"/>
    <col min="3" max="3" width="13.1796875" bestFit="1" customWidth="1"/>
    <col min="4" max="4" width="16.36328125" bestFit="1" customWidth="1"/>
    <col min="5" max="5" width="19.54296875" customWidth="1"/>
    <col min="6" max="6" width="16.36328125" bestFit="1" customWidth="1"/>
    <col min="7" max="7" width="15.453125" bestFit="1" customWidth="1"/>
    <col min="8" max="8" width="12.6328125" bestFit="1" customWidth="1"/>
    <col min="9" max="9" width="22.6328125" bestFit="1" customWidth="1"/>
    <col min="11" max="11" width="12.6328125" bestFit="1" customWidth="1"/>
    <col min="14" max="28" width="20.6328125" customWidth="1"/>
  </cols>
  <sheetData>
    <row r="1" spans="1:17" ht="15" thickBot="1" x14ac:dyDescent="0.4">
      <c r="A1" t="s">
        <v>191</v>
      </c>
      <c r="C1" t="s">
        <v>234</v>
      </c>
    </row>
    <row r="2" spans="1:17" ht="15" thickBot="1" x14ac:dyDescent="0.4">
      <c r="B2" s="102" t="s">
        <v>189</v>
      </c>
      <c r="C2" s="103" t="s">
        <v>119</v>
      </c>
      <c r="D2" s="107" t="s">
        <v>184</v>
      </c>
      <c r="E2" s="108" t="s">
        <v>185</v>
      </c>
      <c r="F2" s="111" t="s">
        <v>186</v>
      </c>
      <c r="G2" s="112" t="s">
        <v>187</v>
      </c>
      <c r="H2" s="112" t="s">
        <v>188</v>
      </c>
      <c r="I2" s="113" t="s">
        <v>190</v>
      </c>
      <c r="Q2" s="30"/>
    </row>
    <row r="3" spans="1:17" x14ac:dyDescent="0.35">
      <c r="B3" s="306"/>
      <c r="C3" s="104" t="s">
        <v>131</v>
      </c>
      <c r="D3" s="211">
        <v>5.791798413833332</v>
      </c>
      <c r="E3" s="213">
        <v>5.7932509999999997</v>
      </c>
      <c r="F3" s="219">
        <v>0.85718616524733315</v>
      </c>
      <c r="G3" s="216">
        <v>0</v>
      </c>
      <c r="H3" s="216">
        <f>'[2]6-8 Storage'!$N$6</f>
        <v>1.0350143294444443</v>
      </c>
      <c r="I3" s="222">
        <f>SUM(G3:H3)-F3</f>
        <v>0.17782816419711112</v>
      </c>
      <c r="Q3" s="30"/>
    </row>
    <row r="4" spans="1:17" x14ac:dyDescent="0.35">
      <c r="B4" s="306"/>
      <c r="C4" s="105" t="s">
        <v>181</v>
      </c>
      <c r="D4" s="212">
        <v>4.0390765514444444</v>
      </c>
      <c r="E4" s="214">
        <v>4.1539489999999999</v>
      </c>
      <c r="F4" s="220">
        <v>0.59778332961377778</v>
      </c>
      <c r="G4" s="217">
        <v>0</v>
      </c>
      <c r="H4" s="217">
        <f>'[2]6-8 Storage'!$N$8</f>
        <v>0.63291847222222219</v>
      </c>
      <c r="I4" s="223">
        <f t="shared" ref="I4:I6" si="0">SUM(G4:H4)-F4</f>
        <v>3.5135142608444414E-2</v>
      </c>
      <c r="Q4" s="30"/>
    </row>
    <row r="5" spans="1:17" x14ac:dyDescent="0.35">
      <c r="B5" s="306"/>
      <c r="C5" s="105" t="s">
        <v>135</v>
      </c>
      <c r="D5" s="212">
        <v>2.8488596053333328</v>
      </c>
      <c r="E5" s="214">
        <v>2.9007480000000001</v>
      </c>
      <c r="F5" s="220">
        <v>0.42163122158933325</v>
      </c>
      <c r="G5" s="217">
        <v>0</v>
      </c>
      <c r="H5" s="217">
        <f>'[2]6-8 Storage'!$N$7</f>
        <v>0.44810627833333333</v>
      </c>
      <c r="I5" s="223">
        <f t="shared" si="0"/>
        <v>2.6475056744000081E-2</v>
      </c>
      <c r="Q5" s="30"/>
    </row>
    <row r="6" spans="1:17" x14ac:dyDescent="0.35">
      <c r="B6" s="307"/>
      <c r="C6" s="105" t="s">
        <v>128</v>
      </c>
      <c r="D6" s="212">
        <v>6.7474722850555553</v>
      </c>
      <c r="E6" s="214">
        <v>8.2126839999999994</v>
      </c>
      <c r="F6" s="220">
        <v>0.99862589818822212</v>
      </c>
      <c r="G6" s="217">
        <v>2.0383805338222221</v>
      </c>
      <c r="H6" s="217">
        <v>0</v>
      </c>
      <c r="I6" s="223">
        <f t="shared" si="0"/>
        <v>1.0397546356339999</v>
      </c>
      <c r="Q6" s="30"/>
    </row>
    <row r="7" spans="1:17" x14ac:dyDescent="0.35">
      <c r="B7" s="310" t="s">
        <v>149</v>
      </c>
      <c r="C7" s="105" t="s">
        <v>132</v>
      </c>
      <c r="D7" s="212">
        <v>20.32953867727753</v>
      </c>
      <c r="E7" s="214">
        <v>22.701629000000001</v>
      </c>
      <c r="F7" s="303">
        <v>14.513457757351551</v>
      </c>
      <c r="G7" s="315">
        <v>14.160577772616666</v>
      </c>
      <c r="H7" s="315">
        <f>'[2]6-8 Storage'!$N$9</f>
        <v>1.7639162638888886</v>
      </c>
      <c r="I7" s="313">
        <f>(H7+G7)-F7</f>
        <v>1.4110362791540023</v>
      </c>
      <c r="Q7" s="30"/>
    </row>
    <row r="8" spans="1:17" x14ac:dyDescent="0.35">
      <c r="B8" s="310"/>
      <c r="C8" s="105" t="s">
        <v>130</v>
      </c>
      <c r="D8" s="212">
        <v>24.128378621808562</v>
      </c>
      <c r="E8" s="214">
        <v>28.289038999999999</v>
      </c>
      <c r="F8" s="304"/>
      <c r="G8" s="316"/>
      <c r="H8" s="316"/>
      <c r="I8" s="314"/>
    </row>
    <row r="9" spans="1:17" x14ac:dyDescent="0.35">
      <c r="B9" s="310"/>
      <c r="C9" s="105" t="s">
        <v>138</v>
      </c>
      <c r="D9" s="212">
        <v>53.60598646680279</v>
      </c>
      <c r="E9" s="214">
        <v>57.413080000000001</v>
      </c>
      <c r="F9" s="305"/>
      <c r="G9" s="317"/>
      <c r="H9" s="317"/>
      <c r="I9" s="314"/>
    </row>
    <row r="10" spans="1:17" x14ac:dyDescent="0.35">
      <c r="B10" s="310" t="s">
        <v>153</v>
      </c>
      <c r="C10" s="105" t="s">
        <v>136</v>
      </c>
      <c r="D10" s="212">
        <v>22.252988976658806</v>
      </c>
      <c r="E10" s="214">
        <v>25.368959</v>
      </c>
      <c r="F10" s="303">
        <v>7.936006790772888</v>
      </c>
      <c r="G10" s="315">
        <v>4.2590162709055557</v>
      </c>
      <c r="H10" s="315">
        <f>'[2]6-8 Storage'!$N$10</f>
        <v>4.7967515099999991</v>
      </c>
      <c r="I10" s="313">
        <f>(H10+G10)-F10</f>
        <v>1.1197609901326668</v>
      </c>
    </row>
    <row r="11" spans="1:17" x14ac:dyDescent="0.35">
      <c r="B11" s="310"/>
      <c r="C11" s="105" t="s">
        <v>133</v>
      </c>
      <c r="D11" s="212">
        <v>31.368678528563418</v>
      </c>
      <c r="E11" s="214">
        <v>34.527915999999998</v>
      </c>
      <c r="F11" s="305"/>
      <c r="G11" s="317"/>
      <c r="H11" s="317"/>
      <c r="I11" s="314"/>
    </row>
    <row r="12" spans="1:17" x14ac:dyDescent="0.35">
      <c r="B12" s="311" t="s">
        <v>156</v>
      </c>
      <c r="C12" s="105" t="s">
        <v>134</v>
      </c>
      <c r="D12" s="212">
        <v>13.640431633544219</v>
      </c>
      <c r="E12" s="214">
        <v>14.722963</v>
      </c>
      <c r="F12" s="303">
        <v>8.5919660931015542</v>
      </c>
      <c r="G12" s="315">
        <v>7.4418620007555543</v>
      </c>
      <c r="H12" s="315">
        <f>'[2]6-8 Storage'!$N$11</f>
        <v>1.4213697794444442</v>
      </c>
      <c r="I12" s="313">
        <v>0</v>
      </c>
    </row>
    <row r="13" spans="1:17" x14ac:dyDescent="0.35">
      <c r="B13" s="312"/>
      <c r="C13" s="105" t="s">
        <v>183</v>
      </c>
      <c r="D13" s="212">
        <v>44.413393319844666</v>
      </c>
      <c r="E13" s="214">
        <v>47.668503999999999</v>
      </c>
      <c r="F13" s="305"/>
      <c r="G13" s="317"/>
      <c r="H13" s="317"/>
      <c r="I13" s="313"/>
    </row>
    <row r="14" spans="1:17" x14ac:dyDescent="0.35">
      <c r="B14" s="308"/>
      <c r="C14" s="105" t="s">
        <v>125</v>
      </c>
      <c r="D14" s="212">
        <v>18.106410573277774</v>
      </c>
      <c r="E14" s="214">
        <v>20.502106999999999</v>
      </c>
      <c r="F14" s="220">
        <v>2.6797487648451104</v>
      </c>
      <c r="G14" s="217">
        <v>0.15246950959444452</v>
      </c>
      <c r="H14" s="217">
        <f>'[2]6-8 Storage'!$N$3</f>
        <v>2.703607567777778</v>
      </c>
      <c r="I14" s="223">
        <f t="shared" ref="I14:I19" si="1">SUM(G14:H14)-F14</f>
        <v>0.17632831252711201</v>
      </c>
    </row>
    <row r="15" spans="1:17" x14ac:dyDescent="0.35">
      <c r="B15" s="306"/>
      <c r="C15" s="105" t="s">
        <v>182</v>
      </c>
      <c r="D15" s="212">
        <v>4.9367090469444435</v>
      </c>
      <c r="E15" s="214">
        <v>4.9377880000000003</v>
      </c>
      <c r="F15" s="220">
        <v>0.73063293894777759</v>
      </c>
      <c r="G15" s="217">
        <v>0</v>
      </c>
      <c r="H15" s="217">
        <f>'[2]6-8 Storage'!$N$5</f>
        <v>0.78074621277777778</v>
      </c>
      <c r="I15" s="223">
        <f t="shared" si="1"/>
        <v>5.0113273830000193E-2</v>
      </c>
    </row>
    <row r="16" spans="1:17" x14ac:dyDescent="0.35">
      <c r="B16" s="306"/>
      <c r="C16" s="105" t="s">
        <v>127</v>
      </c>
      <c r="D16" s="109">
        <v>73.7</v>
      </c>
      <c r="E16" s="214">
        <v>70.423006999999998</v>
      </c>
      <c r="F16" s="220">
        <v>13.026733455051117</v>
      </c>
      <c r="G16" s="217">
        <v>6.1895142958333356</v>
      </c>
      <c r="H16" s="217">
        <f>'[2]6-8 Storage'!$N$15</f>
        <v>8.4644063888888894</v>
      </c>
      <c r="I16" s="223">
        <f t="shared" si="1"/>
        <v>1.6271872296711081</v>
      </c>
    </row>
    <row r="17" spans="2:9" x14ac:dyDescent="0.35">
      <c r="B17" s="306"/>
      <c r="C17" s="105" t="s">
        <v>178</v>
      </c>
      <c r="D17" s="109">
        <v>97</v>
      </c>
      <c r="E17" s="214">
        <v>96.164287000000002</v>
      </c>
      <c r="F17" s="220">
        <v>11.753023217522502</v>
      </c>
      <c r="G17" s="217">
        <v>14.044063519444446</v>
      </c>
      <c r="H17" s="217">
        <v>0</v>
      </c>
      <c r="I17" s="223">
        <f t="shared" si="1"/>
        <v>2.2910403019219441</v>
      </c>
    </row>
    <row r="18" spans="2:9" x14ac:dyDescent="0.35">
      <c r="B18" s="306"/>
      <c r="C18" s="105" t="s">
        <v>179</v>
      </c>
      <c r="D18" s="109">
        <v>36.5</v>
      </c>
      <c r="E18" s="214">
        <v>36.458983000000003</v>
      </c>
      <c r="F18" s="220">
        <v>4.6597336205625002</v>
      </c>
      <c r="G18" s="217">
        <v>2.4457051399999998</v>
      </c>
      <c r="H18" s="217">
        <f>'[2]6-8 Storage'!$N$17</f>
        <v>4.143802083333334</v>
      </c>
      <c r="I18" s="223">
        <f t="shared" si="1"/>
        <v>1.9297736027708332</v>
      </c>
    </row>
    <row r="19" spans="2:9" ht="15" thickBot="1" x14ac:dyDescent="0.4">
      <c r="B19" s="309"/>
      <c r="C19" s="106" t="s">
        <v>180</v>
      </c>
      <c r="D19" s="110">
        <v>48.9</v>
      </c>
      <c r="E19" s="215">
        <v>52.025184000000003</v>
      </c>
      <c r="F19" s="221">
        <v>7.719365449872222</v>
      </c>
      <c r="G19" s="218">
        <v>7.2415158083333306</v>
      </c>
      <c r="H19" s="218">
        <f>'[2]6-8 Storage'!$N$21</f>
        <v>1.3229533333333332</v>
      </c>
      <c r="I19" s="224">
        <f t="shared" si="1"/>
        <v>0.84510369179444123</v>
      </c>
    </row>
    <row r="22" spans="2:9" x14ac:dyDescent="0.35">
      <c r="E22" t="s">
        <v>286</v>
      </c>
      <c r="F22" s="245">
        <v>5.2</v>
      </c>
      <c r="G22" t="s">
        <v>287</v>
      </c>
      <c r="H22" s="29">
        <f>SUM(G3:G19)-F22</f>
        <v>52.773104851305561</v>
      </c>
    </row>
  </sheetData>
  <mergeCells count="17">
    <mergeCell ref="I12:I13"/>
    <mergeCell ref="I10:I11"/>
    <mergeCell ref="I7:I9"/>
    <mergeCell ref="G7:G9"/>
    <mergeCell ref="H12:H13"/>
    <mergeCell ref="H10:H11"/>
    <mergeCell ref="H7:H9"/>
    <mergeCell ref="G12:G13"/>
    <mergeCell ref="G10:G11"/>
    <mergeCell ref="F7:F9"/>
    <mergeCell ref="F10:F11"/>
    <mergeCell ref="F12:F13"/>
    <mergeCell ref="B3:B6"/>
    <mergeCell ref="B14:B19"/>
    <mergeCell ref="B10:B11"/>
    <mergeCell ref="B7:B9"/>
    <mergeCell ref="B12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CVs</vt:lpstr>
      <vt:lpstr>CWV's &amp; Coldest Weather Day</vt:lpstr>
      <vt:lpstr>Forecast Peak Demand</vt:lpstr>
      <vt:lpstr>Historic Max Day Demand</vt:lpstr>
      <vt:lpstr>Historic Actual Annual Demand</vt:lpstr>
      <vt:lpstr>Forecast Annual Demand</vt:lpstr>
      <vt:lpstr>LT Summary Report</vt:lpstr>
      <vt:lpstr>Offtake Capacities</vt:lpstr>
      <vt:lpstr>Storage Capacity</vt:lpstr>
      <vt:lpstr>LTDS Report Graphs</vt:lpstr>
      <vt:lpstr>Winter Review</vt:lpstr>
      <vt:lpstr>Recent Winters' Demand</vt:lpstr>
      <vt:lpstr>Weather-corrected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Hill</dc:creator>
  <cp:lastModifiedBy>Samantha Brass</cp:lastModifiedBy>
  <dcterms:created xsi:type="dcterms:W3CDTF">2024-09-19T08:00:24Z</dcterms:created>
  <dcterms:modified xsi:type="dcterms:W3CDTF">2025-12-01T14:45:11Z</dcterms:modified>
</cp:coreProperties>
</file>